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neth Labarre\Dropbox\CPG\MUNICIPAL AGGREGATION\_Massachusetts\_MA Quarterly Reporting\2019'Q4\"/>
    </mc:Choice>
  </mc:AlternateContent>
  <bookViews>
    <workbookView xWindow="-120" yWindow="-120" windowWidth="29040" windowHeight="15840"/>
  </bookViews>
  <sheets>
    <sheet name="Carlisle Aggregation Report" sheetId="2" r:id="rId1"/>
    <sheet name="Sheet1" sheetId="3" state="hidden" r:id="rId2"/>
    <sheet name="Carlisle Detail" sheetId="13" r:id="rId3"/>
    <sheet name="Chart Data" sheetId="6" state="hidden" r:id="rId4"/>
  </sheets>
  <definedNames>
    <definedName name="_xlnm._FilterDatabase" localSheetId="3" hidden="1">'Chart Data'!$B$11:$D$11</definedName>
    <definedName name="_xlnm.Print_Area" localSheetId="0">'Carlisle Aggregation Report'!$A$1:$D$69</definedName>
    <definedName name="_xlnm.Print_Area" localSheetId="2">'Carlisle Detail'!$A$1:$AD$59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3" i="6" l="1"/>
  <c r="B25" i="6"/>
  <c r="H59" i="13"/>
  <c r="A58" i="13"/>
  <c r="H58" i="13" s="1"/>
  <c r="H57" i="13"/>
  <c r="A57" i="13"/>
  <c r="A56" i="13" s="1"/>
  <c r="L53" i="13"/>
  <c r="K53" i="13"/>
  <c r="L52" i="13"/>
  <c r="K52" i="13"/>
  <c r="L51" i="13"/>
  <c r="K51" i="13"/>
  <c r="L50" i="13"/>
  <c r="K50" i="13"/>
  <c r="L49" i="13"/>
  <c r="K49" i="13"/>
  <c r="L48" i="13"/>
  <c r="K48" i="13"/>
  <c r="L47" i="13"/>
  <c r="K47" i="13"/>
  <c r="L46" i="13"/>
  <c r="K46" i="13"/>
  <c r="L45" i="13"/>
  <c r="K45" i="13"/>
  <c r="L44" i="13"/>
  <c r="K44" i="13"/>
  <c r="L43" i="13"/>
  <c r="K43" i="13"/>
  <c r="L42" i="13"/>
  <c r="K42" i="13"/>
  <c r="L41" i="13"/>
  <c r="K41" i="13"/>
  <c r="L40" i="13"/>
  <c r="K40" i="13"/>
  <c r="L39" i="13"/>
  <c r="K39" i="13"/>
  <c r="L38" i="13"/>
  <c r="K38" i="13"/>
  <c r="L37" i="13"/>
  <c r="K37" i="13"/>
  <c r="L36" i="13"/>
  <c r="K36" i="13"/>
  <c r="P30" i="13"/>
  <c r="K30" i="13"/>
  <c r="J30" i="13"/>
  <c r="K29" i="13"/>
  <c r="J29" i="13"/>
  <c r="A29" i="13"/>
  <c r="P29" i="13" s="1"/>
  <c r="K28" i="13"/>
  <c r="J28" i="13"/>
  <c r="A28" i="13"/>
  <c r="P28" i="13" s="1"/>
  <c r="K27" i="13"/>
  <c r="J27" i="13"/>
  <c r="A27" i="13"/>
  <c r="P27" i="13" s="1"/>
  <c r="K26" i="13"/>
  <c r="J26" i="13"/>
  <c r="A26" i="13"/>
  <c r="P26" i="13" s="1"/>
  <c r="K25" i="13"/>
  <c r="J25" i="13"/>
  <c r="A25" i="13"/>
  <c r="P25" i="13" s="1"/>
  <c r="AD24" i="13"/>
  <c r="AB24" i="13"/>
  <c r="Y24" i="13"/>
  <c r="V24" i="13"/>
  <c r="S24" i="13"/>
  <c r="AC24" i="13" s="1"/>
  <c r="K24" i="13"/>
  <c r="J24" i="13"/>
  <c r="A24" i="13"/>
  <c r="P24" i="13" s="1"/>
  <c r="AD23" i="13"/>
  <c r="AB23" i="13"/>
  <c r="Y23" i="13"/>
  <c r="AC23" i="13" s="1"/>
  <c r="V23" i="13"/>
  <c r="S23" i="13"/>
  <c r="K23" i="13"/>
  <c r="J23" i="13"/>
  <c r="AD22" i="13"/>
  <c r="AB22" i="13"/>
  <c r="Y22" i="13"/>
  <c r="V22" i="13"/>
  <c r="S22" i="13"/>
  <c r="AC22" i="13" s="1"/>
  <c r="K22" i="13"/>
  <c r="J22" i="13"/>
  <c r="AD21" i="13"/>
  <c r="AB21" i="13"/>
  <c r="AC21" i="13" s="1"/>
  <c r="Y21" i="13"/>
  <c r="V21" i="13"/>
  <c r="S21" i="13"/>
  <c r="K21" i="13"/>
  <c r="J21" i="13"/>
  <c r="AD20" i="13"/>
  <c r="AB20" i="13"/>
  <c r="Y20" i="13"/>
  <c r="V20" i="13"/>
  <c r="S20" i="13"/>
  <c r="AC20" i="13" s="1"/>
  <c r="K20" i="13"/>
  <c r="J20" i="13"/>
  <c r="AD19" i="13"/>
  <c r="AB19" i="13"/>
  <c r="AC19" i="13" s="1"/>
  <c r="Y19" i="13"/>
  <c r="V19" i="13"/>
  <c r="S19" i="13"/>
  <c r="K19" i="13"/>
  <c r="J19" i="13"/>
  <c r="AD18" i="13"/>
  <c r="AB18" i="13"/>
  <c r="Y18" i="13"/>
  <c r="V18" i="13"/>
  <c r="S18" i="13"/>
  <c r="AC18" i="13" s="1"/>
  <c r="K18" i="13"/>
  <c r="J18" i="13"/>
  <c r="AD17" i="13"/>
  <c r="AB17" i="13"/>
  <c r="AC17" i="13" s="1"/>
  <c r="Y17" i="13"/>
  <c r="V17" i="13"/>
  <c r="S17" i="13"/>
  <c r="K17" i="13"/>
  <c r="J17" i="13"/>
  <c r="AD16" i="13"/>
  <c r="AB16" i="13"/>
  <c r="Y16" i="13"/>
  <c r="V16" i="13"/>
  <c r="S16" i="13"/>
  <c r="AC16" i="13" s="1"/>
  <c r="K16" i="13"/>
  <c r="J16" i="13"/>
  <c r="AD15" i="13"/>
  <c r="AB15" i="13"/>
  <c r="AC15" i="13" s="1"/>
  <c r="Y15" i="13"/>
  <c r="V15" i="13"/>
  <c r="S15" i="13"/>
  <c r="K15" i="13"/>
  <c r="J15" i="13"/>
  <c r="AD14" i="13"/>
  <c r="AB14" i="13"/>
  <c r="Y14" i="13"/>
  <c r="V14" i="13"/>
  <c r="S14" i="13"/>
  <c r="AC14" i="13" s="1"/>
  <c r="K14" i="13"/>
  <c r="J14" i="13"/>
  <c r="AD13" i="13"/>
  <c r="AB13" i="13"/>
  <c r="AC13" i="13" s="1"/>
  <c r="Y13" i="13"/>
  <c r="V13" i="13"/>
  <c r="S13" i="13"/>
  <c r="K13" i="13"/>
  <c r="J13" i="13"/>
  <c r="AD12" i="13"/>
  <c r="AB12" i="13"/>
  <c r="Y12" i="13"/>
  <c r="V12" i="13"/>
  <c r="S12" i="13"/>
  <c r="AC12" i="13" s="1"/>
  <c r="K12" i="13"/>
  <c r="J12" i="13"/>
  <c r="AD11" i="13"/>
  <c r="AB11" i="13"/>
  <c r="AC11" i="13" s="1"/>
  <c r="Y11" i="13"/>
  <c r="V11" i="13"/>
  <c r="S11" i="13"/>
  <c r="K11" i="13"/>
  <c r="J11" i="13"/>
  <c r="AD10" i="13"/>
  <c r="AB10" i="13"/>
  <c r="Y10" i="13"/>
  <c r="V10" i="13"/>
  <c r="S10" i="13"/>
  <c r="AC10" i="13" s="1"/>
  <c r="K10" i="13"/>
  <c r="J10" i="13"/>
  <c r="AD9" i="13"/>
  <c r="AB9" i="13"/>
  <c r="AC9" i="13" s="1"/>
  <c r="Y9" i="13"/>
  <c r="V9" i="13"/>
  <c r="S9" i="13"/>
  <c r="K9" i="13"/>
  <c r="J9" i="13"/>
  <c r="AD8" i="13"/>
  <c r="AB8" i="13"/>
  <c r="Y8" i="13"/>
  <c r="V8" i="13"/>
  <c r="S8" i="13"/>
  <c r="AC8" i="13" s="1"/>
  <c r="K8" i="13"/>
  <c r="J8" i="13"/>
  <c r="AD7" i="13"/>
  <c r="AB7" i="13"/>
  <c r="AC7" i="13" s="1"/>
  <c r="Y7" i="13"/>
  <c r="V7" i="13"/>
  <c r="S7" i="13"/>
  <c r="K7" i="13"/>
  <c r="J7" i="13"/>
  <c r="P4" i="13"/>
  <c r="P2" i="13"/>
  <c r="A55" i="13" l="1"/>
  <c r="H56" i="13"/>
  <c r="A23" i="13"/>
  <c r="P23" i="13" l="1"/>
  <c r="A22" i="13"/>
  <c r="H55" i="13"/>
  <c r="A54" i="13"/>
  <c r="H54" i="13" l="1"/>
  <c r="A53" i="13"/>
  <c r="P22" i="13"/>
  <c r="A21" i="13"/>
  <c r="P21" i="13" l="1"/>
  <c r="A20" i="13"/>
  <c r="H53" i="13"/>
  <c r="A52" i="13"/>
  <c r="P20" i="13" l="1"/>
  <c r="A19" i="13"/>
  <c r="H52" i="13"/>
  <c r="A51" i="13"/>
  <c r="H51" i="13" l="1"/>
  <c r="A50" i="13"/>
  <c r="A18" i="13"/>
  <c r="P19" i="13"/>
  <c r="P18" i="13" l="1"/>
  <c r="A17" i="13"/>
  <c r="H50" i="13"/>
  <c r="A49" i="13"/>
  <c r="H49" i="13" l="1"/>
  <c r="A48" i="13"/>
  <c r="P17" i="13"/>
  <c r="A16" i="13"/>
  <c r="P16" i="13" l="1"/>
  <c r="A15" i="13"/>
  <c r="H48" i="13"/>
  <c r="A47" i="13"/>
  <c r="H47" i="13" l="1"/>
  <c r="A46" i="13"/>
  <c r="A14" i="13"/>
  <c r="P15" i="13"/>
  <c r="P14" i="13" l="1"/>
  <c r="A13" i="13"/>
  <c r="H46" i="13"/>
  <c r="A45" i="13"/>
  <c r="H45" i="13" l="1"/>
  <c r="A44" i="13"/>
  <c r="P13" i="13"/>
  <c r="A12" i="13"/>
  <c r="H44" i="13" l="1"/>
  <c r="A43" i="13"/>
  <c r="P12" i="13"/>
  <c r="A11" i="13"/>
  <c r="P11" i="13" l="1"/>
  <c r="A10" i="13"/>
  <c r="H43" i="13"/>
  <c r="A42" i="13"/>
  <c r="H42" i="13" l="1"/>
  <c r="A41" i="13"/>
  <c r="P10" i="13"/>
  <c r="A9" i="13"/>
  <c r="P9" i="13" l="1"/>
  <c r="A8" i="13"/>
  <c r="H41" i="13"/>
  <c r="A40" i="13"/>
  <c r="H40" i="13" l="1"/>
  <c r="A39" i="13"/>
  <c r="P8" i="13"/>
  <c r="A7" i="13"/>
  <c r="P7" i="13" s="1"/>
  <c r="H39" i="13" l="1"/>
  <c r="A38" i="13"/>
  <c r="H38" i="13" l="1"/>
  <c r="A37" i="13"/>
  <c r="H37" i="13" l="1"/>
  <c r="A36" i="13"/>
  <c r="H36" i="13" s="1"/>
  <c r="B7" i="6" l="1"/>
  <c r="B6" i="6"/>
  <c r="B4" i="6"/>
  <c r="B5" i="6"/>
  <c r="A4" i="6"/>
  <c r="A5" i="6"/>
  <c r="A6" i="6"/>
  <c r="A7" i="6"/>
  <c r="B3" i="6" l="1"/>
  <c r="A3" i="6"/>
  <c r="D33" i="6" l="1"/>
  <c r="D26" i="6"/>
</calcChain>
</file>

<file path=xl/sharedStrings.xml><?xml version="1.0" encoding="utf-8"?>
<sst xmlns="http://schemas.openxmlformats.org/spreadsheetml/2006/main" count="216" uniqueCount="77">
  <si>
    <t>Competitive Supplier</t>
  </si>
  <si>
    <t>Meters</t>
  </si>
  <si>
    <t>Residential</t>
  </si>
  <si>
    <t>Commercial</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</si>
  <si>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</si>
  <si>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</si>
  <si>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</si>
  <si>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</si>
  <si>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</si>
  <si>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</si>
  <si>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</si>
  <si>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</si>
  <si>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</si>
  <si>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</si>
  <si>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$0.10981 / kWh</t>
  </si>
  <si>
    <t>AVERAGE RESIDENTIAL USAGE/METER</t>
  </si>
  <si>
    <t>Streetlight Usage</t>
  </si>
  <si>
    <t>Total Meters</t>
  </si>
  <si>
    <t>Total Usage</t>
  </si>
  <si>
    <t>7/1/18-12/31/20</t>
  </si>
  <si>
    <t>Month</t>
  </si>
  <si>
    <t>Optional Product</t>
  </si>
  <si>
    <t>Aggregation Savings by Rate Class</t>
  </si>
  <si>
    <t>RESIDENTIAL</t>
  </si>
  <si>
    <t>STREETLIGHTS</t>
  </si>
  <si>
    <t>Renewable Supply Options</t>
  </si>
  <si>
    <t>SMALL C&amp;I</t>
  </si>
  <si>
    <t>MED-LRG C&amp;I</t>
  </si>
  <si>
    <t>TOTAL</t>
  </si>
  <si>
    <t>Date</t>
  </si>
  <si>
    <t>Residential Meters</t>
  </si>
  <si>
    <t>Residential Usage</t>
  </si>
  <si>
    <t>Small C&amp;I Meters</t>
  </si>
  <si>
    <t>Small C&amp;I Usage</t>
  </si>
  <si>
    <t>Med-Lrg C&amp;I Meters</t>
  </si>
  <si>
    <t>Med-Lrg C&amp;I Usage</t>
  </si>
  <si>
    <t>Streetlight Meters</t>
  </si>
  <si>
    <t>Term</t>
  </si>
  <si>
    <t>Basic Svc Rate</t>
  </si>
  <si>
    <t>Agg Rate</t>
  </si>
  <si>
    <t>Savings</t>
  </si>
  <si>
    <t>Basic Svc Rate SEMA</t>
  </si>
  <si>
    <t>Website:</t>
  </si>
  <si>
    <t>Carlisle Community Choice Power Supply Program</t>
  </si>
  <si>
    <t>Alternative Information Disclosure:</t>
  </si>
  <si>
    <t>Colonial posts updated disclosure labels on each Municipality's page of the Colonial website as they become available.  A copy of the latest disclosure label is included in the backup documentation.</t>
  </si>
  <si>
    <t>Optional Product:</t>
  </si>
  <si>
    <t>NO ESA</t>
  </si>
  <si>
    <t>AVERAGE METERS/MONTH BY RATE CLASS:</t>
  </si>
  <si>
    <t>AVERAGE USAGE/MONTH BY RATE CLASS:</t>
  </si>
  <si>
    <t>Residential vs Basic Service</t>
  </si>
  <si>
    <t>Commercial vs Basic Service</t>
  </si>
  <si>
    <t>Click here for Eversource Green Options</t>
  </si>
  <si>
    <t>Savings vs Eversource Green Options</t>
  </si>
  <si>
    <t>Savings vs Basic Service</t>
  </si>
  <si>
    <t>Total Aggregation Savings</t>
  </si>
  <si>
    <t>TOWN OF CARLISLE COMMUNITY CHOICE POWER SUPPLY PROGRAM</t>
  </si>
  <si>
    <t>Q4'18</t>
  </si>
  <si>
    <t>Q1'19</t>
  </si>
  <si>
    <t>Q2'19</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</si>
  <si>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</si>
  <si>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**Additionally, Carlisle currently has 22 residential meters using an optional standard product.</t>
  </si>
  <si>
    <t>OPTIONAL PRODUCT DETAIL REPORT</t>
  </si>
  <si>
    <t>STANDARD PRODUCT DETAIL REPORT</t>
  </si>
  <si>
    <t>Q3'19</t>
  </si>
  <si>
    <t>STATUS REPORT Q4 2019</t>
  </si>
  <si>
    <t>Prepared March 2020</t>
  </si>
  <si>
    <t>The Town of Carlisle has chosen a 100% green product, which supports renewable energy as 100% of the power supply is offset with Renewable Energy Certificates (RECs), and an optional product that meets Massachusetts RPS requirements. At this time, 22 consumers have opted to use the optional basic product. 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</si>
  <si>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July 2018 - January 2021</t>
  </si>
  <si>
    <t>*Offset percentage varies based on annual RPS.  Offset percentages were 78% in 2017, 76% in 2018, 75% in 2019 and 72% in 2020.</t>
  </si>
  <si>
    <t>Q4'19</t>
  </si>
  <si>
    <t>Meets MA Requirements</t>
  </si>
  <si>
    <t>Standard Product</t>
  </si>
  <si>
    <t>100% offset* by National Wind RECs</t>
  </si>
  <si>
    <t>$0.10879 / kWh</t>
  </si>
  <si>
    <t>MA RPS + Nat'l Wind</t>
  </si>
  <si>
    <t>Meets MA RPS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</si>
</sst>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8"/>
      <color theme="9" tint="-0.249977111117893"/>
      <name val="Tahoma"/>
      <family val="2"/>
    </font>
    <font>
      <b/>
      <sz val="14"/>
      <color theme="1" tint="0.34998626667073579"/>
      <name val="Tahoma"/>
      <family val="2"/>
    </font>
    <font>
      <b/>
      <i/>
      <sz val="12"/>
      <color theme="1" tint="0.34998626667073579"/>
      <name val="Calibri"/>
      <family val="2"/>
      <scheme val="minor"/>
    </font>
    <font>
      <b/>
      <sz val="16"/>
      <color theme="1" tint="0.34998626667073579"/>
      <name val="Calibri"/>
      <family val="2"/>
      <scheme val="minor"/>
    </font>
    <font>
      <sz val="12"/>
      <color theme="4" tint="-0.499984740745262"/>
      <name val="Calibri"/>
      <family val="2"/>
      <scheme val="minor"/>
    </font>
    <font>
      <i/>
      <sz val="11"/>
      <color theme="1"/>
      <name val="Calibri"/>
      <family val="2"/>
      <scheme val="minor"/>
    </font>
    <font>
      <b/>
      <u/>
      <sz val="11"/>
      <color theme="9" tint="-0.249977111117893"/>
      <name val="Calibri"/>
      <family val="2"/>
      <scheme val="minor"/>
    </font>
    <font>
      <b/>
      <sz val="18"/>
      <color theme="3"/>
      <name val="Calibri Light"/>
      <family val="2"/>
      <scheme val="major"/>
    </font>
    <font>
      <sz val="12"/>
      <color rgb="FF663300"/>
      <name val="Calibri"/>
      <family val="2"/>
      <scheme val="minor"/>
    </font>
    <font>
      <b/>
      <sz val="11"/>
      <color theme="1"/>
      <name val="Calibri"/>
      <family val="2"/>
      <scheme val="minor"/>
    </font>
    <font>
      <b/>
      <sz val="12"/>
      <color theme="1" tint="0.34998626667073579"/>
      <name val="Tahoma"/>
      <family val="2"/>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u/>
      <sz val="11"/>
      <color theme="1"/>
      <name val="Calibri"/>
      <family val="2"/>
      <scheme val="minor"/>
    </font>
    <font>
      <i/>
      <sz val="12"/>
      <color theme="1"/>
      <name val="Times New Roman"/>
      <family val="1"/>
    </font>
    <font>
      <i/>
      <sz val="10"/>
      <color theme="1" tint="0.34998626667073579"/>
      <name val="Tahoma"/>
      <family val="2"/>
    </font>
    <font>
      <b/>
      <i/>
      <sz val="12"/>
      <color theme="4" tint="-0.499984740745262"/>
      <name val="Calibri"/>
      <family val="2"/>
      <scheme val="minor"/>
    </font>
    <font>
      <sz val="11"/>
      <color theme="1" tint="0.34998626667073579"/>
      <name val="Calibri"/>
      <family val="2"/>
      <scheme val="minor"/>
    </font>
    <font>
      <sz val="12"/>
      <color theme="1" tint="0.34998626667073579"/>
      <name val="Calibri"/>
      <family val="2"/>
      <scheme val="minor"/>
    </font>
    <font>
      <b/>
      <i/>
      <sz val="10"/>
      <color theme="1" tint="0.34998626667073579"/>
      <name val="Calibri"/>
      <family val="2"/>
      <scheme val="minor"/>
    </font>
    <font>
      <i/>
      <sz val="12"/>
      <color theme="1" tint="0.34998626667073579"/>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indexed="64"/>
      </left>
      <right style="thin">
        <color indexed="64"/>
      </right>
      <top style="thin">
        <color indexed="64"/>
      </top>
      <bottom style="hair">
        <color indexed="64"/>
      </bottom>
      <diagonal/>
    </border>
    <border>
      <left style="thin">
        <color indexed="64"/>
      </left>
      <right/>
      <top style="hair">
        <color auto="1"/>
      </top>
      <bottom/>
      <diagonal/>
    </border>
    <border>
      <left style="thin">
        <color indexed="64"/>
      </left>
      <right/>
      <top/>
      <bottom style="hair">
        <color auto="1"/>
      </bottom>
      <diagonal/>
    </border>
    <border>
      <left/>
      <right/>
      <top style="hair">
        <color auto="1"/>
      </top>
      <bottom/>
      <diagonal/>
    </border>
    <border>
      <left/>
      <right/>
      <top/>
      <bottom style="hair">
        <color auto="1"/>
      </bottom>
      <diagonal/>
    </border>
    <border>
      <left style="hair">
        <color auto="1"/>
      </left>
      <right style="thin">
        <color indexed="64"/>
      </right>
      <top style="hair">
        <color auto="1"/>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style="hair">
        <color auto="1"/>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style="thin">
        <color indexed="64"/>
      </right>
      <top style="hair">
        <color auto="1"/>
      </top>
      <bottom/>
      <diagonal/>
    </border>
    <border>
      <left/>
      <right style="thin">
        <color indexed="64"/>
      </right>
      <top/>
      <bottom style="hair">
        <color auto="1"/>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1" fillId="0" borderId="0"/>
  </cellStyleXfs>
  <cellXfs count="129">
    <xf numFmtId="0" fontId="0" fillId="0" borderId="0" xfId="0"/>
    <xf numFmtId="0" fontId="5" fillId="0" borderId="0" xfId="0" applyFont="1"/>
    <xf numFmtId="0" fontId="3" fillId="0" borderId="0" xfId="0" applyFont="1"/>
    <xf numFmtId="0" fontId="6" fillId="0" borderId="2" xfId="0" applyFont="1" applyBorder="1" applyAlignment="1">
      <alignment horizontal="center" wrapText="1"/>
    </xf>
    <xf numFmtId="0" fontId="6" fillId="0" borderId="2" xfId="0" applyFont="1" applyBorder="1" applyAlignment="1">
      <alignment horizontal="center"/>
    </xf>
    <xf numFmtId="164" fontId="7" fillId="0" borderId="2"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0" fontId="9" fillId="0" borderId="0" xfId="2" applyFont="1" applyAlignment="1">
      <alignment horizontal="right"/>
    </xf>
    <xf numFmtId="165" fontId="7" fillId="0" borderId="2" xfId="1" applyNumberFormat="1" applyFont="1" applyBorder="1" applyAlignment="1">
      <alignment horizontal="center"/>
    </xf>
    <xf numFmtId="0" fontId="10" fillId="0" borderId="0" xfId="0" applyFont="1"/>
    <xf numFmtId="0" fontId="13" fillId="0" borderId="0" xfId="0" applyFont="1"/>
    <xf numFmtId="0" fontId="14" fillId="0" borderId="0" xfId="0" applyFont="1" applyAlignment="1">
      <alignment vertical="center" wrapText="1"/>
    </xf>
    <xf numFmtId="164" fontId="7" fillId="0" borderId="2" xfId="0" applyNumberFormat="1" applyFont="1" applyFill="1" applyBorder="1" applyAlignment="1">
      <alignment horizontal="center"/>
    </xf>
    <xf numFmtId="165" fontId="7" fillId="0" borderId="2" xfId="0" applyNumberFormat="1" applyFont="1" applyBorder="1"/>
    <xf numFmtId="0" fontId="5" fillId="0" borderId="0" xfId="0" applyNumberFormat="1" applyFont="1"/>
    <xf numFmtId="0" fontId="3" fillId="0" borderId="0" xfId="0" applyFont="1" applyFill="1"/>
    <xf numFmtId="0" fontId="13" fillId="0" borderId="0" xfId="0" applyFont="1" applyFill="1"/>
    <xf numFmtId="0" fontId="5" fillId="0" borderId="0" xfId="0" applyFont="1" applyFill="1"/>
    <xf numFmtId="17" fontId="3" fillId="0" borderId="0" xfId="0" applyNumberFormat="1" applyFont="1" applyAlignment="1">
      <alignment horizontal="center"/>
    </xf>
    <xf numFmtId="164" fontId="6" fillId="0" borderId="2" xfId="0" applyNumberFormat="1" applyFont="1" applyBorder="1" applyAlignment="1">
      <alignment horizontal="center"/>
    </xf>
    <xf numFmtId="165" fontId="3" fillId="0" borderId="0" xfId="1" applyNumberFormat="1" applyFont="1"/>
    <xf numFmtId="0" fontId="17" fillId="0" borderId="0" xfId="0" applyFont="1" applyFill="1"/>
    <xf numFmtId="0" fontId="17" fillId="0" borderId="0" xfId="0" applyFont="1"/>
    <xf numFmtId="165" fontId="7" fillId="0" borderId="2" xfId="1" applyNumberFormat="1" applyFont="1" applyBorder="1" applyAlignment="1">
      <alignment horizontal="right"/>
    </xf>
    <xf numFmtId="165" fontId="7" fillId="0" borderId="2" xfId="1" quotePrefix="1" applyNumberFormat="1" applyFont="1" applyBorder="1" applyAlignment="1">
      <alignment horizontal="right"/>
    </xf>
    <xf numFmtId="3" fontId="7" fillId="0" borderId="2" xfId="0" applyNumberFormat="1" applyFont="1" applyBorder="1" applyAlignment="1">
      <alignment horizontal="right"/>
    </xf>
    <xf numFmtId="165" fontId="0" fillId="0" borderId="0" xfId="0" applyNumberFormat="1"/>
    <xf numFmtId="0" fontId="3" fillId="0" borderId="0" xfId="0" applyFont="1" applyFill="1" applyAlignment="1">
      <alignment vertical="top"/>
    </xf>
    <xf numFmtId="0" fontId="13" fillId="0" borderId="0" xfId="0" applyFont="1" applyAlignment="1">
      <alignment vertical="top"/>
    </xf>
    <xf numFmtId="0" fontId="3" fillId="0" borderId="0" xfId="0" applyFont="1" applyAlignment="1">
      <alignment vertical="top"/>
    </xf>
    <xf numFmtId="0" fontId="3" fillId="0" borderId="0" xfId="0" applyFont="1" applyFill="1" applyAlignment="1"/>
    <xf numFmtId="0" fontId="13" fillId="0" borderId="0" xfId="0" applyFont="1" applyAlignment="1"/>
    <xf numFmtId="0" fontId="3" fillId="0" borderId="0" xfId="0" applyFont="1" applyAlignment="1"/>
    <xf numFmtId="0" fontId="15" fillId="0" borderId="0" xfId="2" applyFont="1" applyAlignment="1">
      <alignment horizontal="right"/>
    </xf>
    <xf numFmtId="0" fontId="0" fillId="2" borderId="4" xfId="0" applyFill="1" applyBorder="1"/>
    <xf numFmtId="0" fontId="21" fillId="2" borderId="9" xfId="0" applyFont="1" applyFill="1" applyBorder="1" applyAlignment="1">
      <alignment horizontal="center" wrapText="1"/>
    </xf>
    <xf numFmtId="0" fontId="21" fillId="2" borderId="10" xfId="0" applyFont="1" applyFill="1" applyBorder="1" applyAlignment="1">
      <alignment horizontal="center" wrapText="1"/>
    </xf>
    <xf numFmtId="0" fontId="21" fillId="2" borderId="12" xfId="0" applyFont="1" applyFill="1" applyBorder="1" applyAlignment="1">
      <alignment horizontal="center" wrapText="1"/>
    </xf>
    <xf numFmtId="0" fontId="21" fillId="2" borderId="3" xfId="0" applyFont="1" applyFill="1" applyBorder="1" applyAlignment="1">
      <alignment horizontal="center" wrapText="1"/>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0" borderId="0" xfId="0" applyFont="1"/>
    <xf numFmtId="164" fontId="0" fillId="0" borderId="3" xfId="0" applyNumberFormat="1" applyBorder="1" applyAlignment="1">
      <alignment horizontal="right" wrapText="1"/>
    </xf>
    <xf numFmtId="165" fontId="0" fillId="0" borderId="3" xfId="1" applyNumberFormat="1" applyFont="1" applyBorder="1" applyAlignment="1">
      <alignment horizontal="center" wrapText="1"/>
    </xf>
    <xf numFmtId="0" fontId="0" fillId="0" borderId="3" xfId="0" applyBorder="1" applyAlignment="1">
      <alignment horizontal="center" wrapText="1"/>
    </xf>
    <xf numFmtId="0" fontId="0" fillId="0" borderId="10" xfId="0" applyBorder="1" applyAlignment="1">
      <alignment horizontal="center" wrapText="1"/>
    </xf>
    <xf numFmtId="164" fontId="0" fillId="0" borderId="15" xfId="0" applyNumberFormat="1" applyBorder="1" applyAlignment="1">
      <alignment horizontal="right" wrapText="1"/>
    </xf>
    <xf numFmtId="0" fontId="0" fillId="0" borderId="12" xfId="0" applyBorder="1" applyAlignment="1">
      <alignment horizontal="center" wrapText="1"/>
    </xf>
    <xf numFmtId="165" fontId="0" fillId="0" borderId="13" xfId="0" applyNumberFormat="1" applyBorder="1" applyAlignment="1">
      <alignment horizontal="center" wrapText="1"/>
    </xf>
    <xf numFmtId="165" fontId="0" fillId="0" borderId="16" xfId="0" applyNumberFormat="1" applyBorder="1" applyAlignment="1">
      <alignment horizontal="center" wrapText="1"/>
    </xf>
    <xf numFmtId="167" fontId="0" fillId="0" borderId="14"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2" fillId="3" borderId="3" xfId="0" applyNumberFormat="1" applyFont="1" applyFill="1" applyBorder="1" applyAlignment="1">
      <alignment horizontal="right" wrapText="1"/>
    </xf>
    <xf numFmtId="3" fontId="22" fillId="3" borderId="3" xfId="0" applyNumberFormat="1" applyFont="1" applyFill="1" applyBorder="1"/>
    <xf numFmtId="165" fontId="22" fillId="3" borderId="3" xfId="1" applyNumberFormat="1" applyFont="1" applyFill="1" applyBorder="1" applyAlignment="1">
      <alignment horizontal="center" wrapText="1"/>
    </xf>
    <xf numFmtId="0" fontId="22" fillId="3" borderId="3" xfId="0" applyFont="1" applyFill="1" applyBorder="1" applyAlignment="1">
      <alignment horizontal="center" wrapText="1"/>
    </xf>
    <xf numFmtId="0" fontId="22" fillId="3" borderId="10"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2" xfId="0" applyFill="1" applyBorder="1" applyAlignment="1">
      <alignment horizontal="center" wrapText="1"/>
    </xf>
    <xf numFmtId="0" fontId="0" fillId="3" borderId="3" xfId="0" applyFill="1" applyBorder="1" applyAlignment="1">
      <alignment horizontal="center" wrapText="1"/>
    </xf>
    <xf numFmtId="165" fontId="0" fillId="3" borderId="13"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14"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0" fontId="23" fillId="0" borderId="0" xfId="0" applyFont="1"/>
    <xf numFmtId="165" fontId="18" fillId="0" borderId="0" xfId="0" applyNumberFormat="1" applyFont="1"/>
    <xf numFmtId="165" fontId="18" fillId="0" borderId="0" xfId="0" applyNumberFormat="1" applyFont="1" applyAlignment="1">
      <alignment horizontal="center"/>
    </xf>
    <xf numFmtId="0" fontId="24" fillId="0" borderId="0" xfId="0" applyFont="1"/>
    <xf numFmtId="0" fontId="2" fillId="0" borderId="0" xfId="2"/>
    <xf numFmtId="0" fontId="18" fillId="3" borderId="0" xfId="0" applyFont="1" applyFill="1"/>
    <xf numFmtId="0" fontId="21" fillId="0" borderId="0" xfId="0" applyFont="1" applyAlignment="1">
      <alignment horizontal="center" wrapText="1"/>
    </xf>
    <xf numFmtId="165" fontId="3" fillId="0" borderId="0" xfId="0" applyNumberFormat="1" applyFont="1" applyFill="1"/>
    <xf numFmtId="165" fontId="3" fillId="0" borderId="0" xfId="1" applyNumberFormat="1" applyFont="1" applyFill="1"/>
    <xf numFmtId="165" fontId="3" fillId="0" borderId="0" xfId="0" applyNumberFormat="1" applyFont="1" applyFill="1" applyAlignment="1">
      <alignment horizontal="right"/>
    </xf>
    <xf numFmtId="41" fontId="3" fillId="0" borderId="2" xfId="0" applyNumberFormat="1" applyFont="1" applyBorder="1" applyAlignment="1">
      <alignment horizontal="right"/>
    </xf>
    <xf numFmtId="165" fontId="3" fillId="0" borderId="2" xfId="1" applyNumberFormat="1" applyFont="1" applyBorder="1"/>
    <xf numFmtId="3" fontId="3" fillId="0" borderId="2" xfId="0" applyNumberFormat="1" applyFont="1" applyBorder="1"/>
    <xf numFmtId="165" fontId="3" fillId="0" borderId="2" xfId="0" applyNumberFormat="1" applyFont="1" applyBorder="1"/>
    <xf numFmtId="166" fontId="3" fillId="0" borderId="0" xfId="3" applyNumberFormat="1" applyFont="1" applyFill="1"/>
    <xf numFmtId="0" fontId="21" fillId="2" borderId="5" xfId="0" applyFont="1" applyFill="1" applyBorder="1" applyAlignment="1">
      <alignment horizontal="center" wrapText="1"/>
    </xf>
    <xf numFmtId="0" fontId="21" fillId="2" borderId="11" xfId="0" applyFont="1" applyFill="1" applyBorder="1" applyAlignment="1">
      <alignment horizontal="center" wrapText="1"/>
    </xf>
    <xf numFmtId="0" fontId="20" fillId="0" borderId="0" xfId="4" applyFont="1" applyAlignment="1">
      <alignment horizontal="center"/>
    </xf>
    <xf numFmtId="0" fontId="0" fillId="0" borderId="0" xfId="0"/>
    <xf numFmtId="165" fontId="3" fillId="0" borderId="0" xfId="0" applyNumberFormat="1" applyFont="1"/>
    <xf numFmtId="0" fontId="27" fillId="0" borderId="27" xfId="0" applyFont="1" applyBorder="1" applyAlignment="1">
      <alignment horizontal="center" vertical="center" wrapText="1"/>
    </xf>
    <xf numFmtId="0" fontId="0" fillId="0" borderId="4" xfId="0" applyBorder="1" applyAlignment="1">
      <alignment horizontal="center" vertical="center" wrapText="1"/>
    </xf>
    <xf numFmtId="0" fontId="11" fillId="0" borderId="14" xfId="0" applyFont="1" applyBorder="1" applyAlignment="1">
      <alignment horizontal="center" vertical="center" wrapText="1"/>
    </xf>
    <xf numFmtId="0" fontId="28"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11"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11" fillId="0" borderId="28" xfId="0" applyFont="1" applyBorder="1" applyAlignment="1">
      <alignment horizontal="center" vertical="center" wrapText="1"/>
    </xf>
    <xf numFmtId="0" fontId="29" fillId="0" borderId="3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26" fillId="0" borderId="0" xfId="0" applyFont="1" applyAlignment="1">
      <alignment horizontal="center"/>
    </xf>
    <xf numFmtId="0" fontId="10" fillId="0" borderId="0" xfId="0" applyFont="1" applyAlignment="1">
      <alignment horizontal="center" vertical="center"/>
    </xf>
    <xf numFmtId="0" fontId="4" fillId="0" borderId="0" xfId="0" applyFont="1" applyAlignment="1">
      <alignment horizontal="justify" vertical="center" wrapText="1"/>
    </xf>
    <xf numFmtId="0" fontId="19" fillId="0" borderId="0" xfId="0" applyFont="1" applyAlignment="1">
      <alignment horizontal="center" vertical="center"/>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1" fillId="0" borderId="29" xfId="0" applyFont="1" applyBorder="1" applyAlignment="1">
      <alignment horizontal="center" vertical="center" wrapText="1"/>
    </xf>
    <xf numFmtId="0" fontId="29" fillId="0" borderId="32" xfId="0" applyFont="1" applyBorder="1" applyAlignment="1">
      <alignment horizontal="center" vertical="center" wrapText="1"/>
    </xf>
    <xf numFmtId="0" fontId="31" fillId="0" borderId="32" xfId="0" applyFont="1" applyBorder="1" applyAlignment="1">
      <alignment horizontal="center" vertical="center" wrapText="1"/>
    </xf>
    <xf numFmtId="0" fontId="3" fillId="0" borderId="0" xfId="0" applyFont="1" applyAlignment="1">
      <alignment wrapText="1"/>
    </xf>
    <xf numFmtId="0" fontId="30" fillId="0" borderId="3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1" fillId="0" borderId="31" xfId="0" applyFont="1" applyBorder="1" applyAlignment="1">
      <alignment horizontal="center" vertical="center" wrapText="1"/>
    </xf>
    <xf numFmtId="0" fontId="20" fillId="0" borderId="0" xfId="4" applyFont="1" applyAlignment="1">
      <alignment horizontal="center"/>
    </xf>
    <xf numFmtId="0" fontId="20" fillId="0" borderId="1" xfId="4" applyFont="1" applyBorder="1" applyAlignment="1">
      <alignment horizontal="center"/>
    </xf>
    <xf numFmtId="0" fontId="21" fillId="2" borderId="6" xfId="0" applyFont="1" applyFill="1" applyBorder="1" applyAlignment="1">
      <alignment horizontal="center" wrapText="1"/>
    </xf>
    <xf numFmtId="0" fontId="21" fillId="2" borderId="7" xfId="0" applyFont="1" applyFill="1" applyBorder="1" applyAlignment="1">
      <alignment horizontal="center" wrapText="1"/>
    </xf>
    <xf numFmtId="0" fontId="21" fillId="2" borderId="8" xfId="0" applyFont="1" applyFill="1" applyBorder="1" applyAlignment="1">
      <alignment horizontal="center" wrapText="1"/>
    </xf>
    <xf numFmtId="0" fontId="21" fillId="2" borderId="5" xfId="0" applyFont="1" applyFill="1" applyBorder="1" applyAlignment="1">
      <alignment horizontal="center" wrapText="1"/>
    </xf>
    <xf numFmtId="0" fontId="21" fillId="2" borderId="11" xfId="0" applyFont="1" applyFill="1" applyBorder="1" applyAlignment="1">
      <alignment horizontal="center" wrapText="1"/>
    </xf>
    <xf numFmtId="0" fontId="0" fillId="0" borderId="0" xfId="0" applyAlignment="1">
      <alignment wrapText="1"/>
    </xf>
    <xf numFmtId="0" fontId="0" fillId="0" borderId="0" xfId="0"/>
    <xf numFmtId="0" fontId="0" fillId="0" borderId="0" xfId="0" applyAlignment="1">
      <alignment vertical="center" wrapText="1"/>
    </xf>
  </cellXfs>
  <cellStyles count="6">
    <cellStyle name="Comma" xfId="1" builtinId="3"/>
    <cellStyle name="Currency" xfId="3" builtinId="4"/>
    <cellStyle name="Hyperlink" xfId="2" builtinId="8"/>
    <cellStyle name="Normal" xfId="0" builtinId="0"/>
    <cellStyle name="Normal 3 2" xfId="5"/>
    <cellStyle name="Title 2" xfId="4"/>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a:t>
            </a:r>
            <a:endParaRPr lang="en-US" sz="1600">
              <a:solidFill>
                <a:schemeClr val="tx1">
                  <a:lumMod val="65000"/>
                  <a:lumOff val="35000"/>
                </a:schemeClr>
              </a:solidFill>
            </a:endParaRP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Savings vs Basic Service</c:v>
                </c:pt>
              </c:strCache>
            </c:strRef>
          </c:tx>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'Chart Data'!$A$3:$A$7</c:f>
              <c:strCache>
                <c:ptCount val="5"/>
                <c:pt idx="0">
                  <c:v>Q4'18</c:v>
                </c:pt>
                <c:pt idx="1">
                  <c:v>Q1'19</c:v>
                </c:pt>
                <c:pt idx="2">
                  <c:v>Q2'19</c:v>
                </c:pt>
                <c:pt idx="3">
                  <c:v>Q3'19</c:v>
                </c:pt>
                <c:pt idx="4">
                  <c:v>Q4'19</c:v>
                </c:pt>
              </c:strCache>
            </c:strRef>
          </c:cat>
          <c:val>
            <c:numRef>
              <c:f>'Chart Data'!$B$3:$B$7</c:f>
              <c:numCache>
                <c:formatCode>_("$"* #,##0_);_("$"* \(#,##0\);_("$"* "-"??_);_(@_)</c:formatCode>
                <c:ptCount val="5"/>
                <c:pt idx="0">
                  <c:v>18221</c:v>
                </c:pt>
                <c:pt idx="1">
                  <c:v>121758</c:v>
                </c:pt>
                <c:pt idx="2">
                  <c:v>91770</c:v>
                </c:pt>
                <c:pt idx="3">
                  <c:v>-7496</c:v>
                </c:pt>
                <c:pt idx="4">
                  <c:v>-6923</c:v>
                </c:pt>
              </c:numCache>
            </c:numRef>
          </c:val>
          <c:extLst xmlns:c16r2="http://schemas.microsoft.com/office/drawing/2015/06/chart">
            <c:ext xmlns:c16="http://schemas.microsoft.com/office/drawing/2014/chart" uri="{C3380CC4-5D6E-409C-BE32-E72D297353CC}">
              <c16:uniqueId val="{00000000-ECB5-4C57-B4D0-97E2F8E227C4}"/>
            </c:ext>
          </c:extLst>
        </c:ser>
        <c:ser>
          <c:idx val="1"/>
          <c:order val="1"/>
          <c:tx>
            <c:strRef>
              <c:f>'Chart Data'!$C$2</c:f>
              <c:strCache>
                <c:ptCount val="1"/>
                <c:pt idx="0">
                  <c:v>Savings vs Eversource Green Options</c:v>
                </c:pt>
              </c:strCache>
            </c:strRef>
          </c:tx>
          <c:spPr>
            <a:pattFill prst="narHorz">
              <a:fgClr>
                <a:schemeClr val="accent2"/>
              </a:fgClr>
              <a:bgClr>
                <a:schemeClr val="accent2">
                  <a:lumMod val="40000"/>
                  <a:lumOff val="60000"/>
                </a:schemeClr>
              </a:bgClr>
            </a:pattFill>
            <a:ln>
              <a:noFill/>
            </a:ln>
            <a:effectLst/>
          </c:spPr>
          <c:invertIfNegative val="0"/>
          <c:dLbls>
            <c:dLbl>
              <c:idx val="1"/>
              <c:layout>
                <c:manualLayout>
                  <c:x val="4.7418355118134598E-17"/>
                  <c:y val="1.058201058201058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A5C-4D47-8238-36A6684D48A1}"/>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'Chart Data'!$A$3:$A$7</c:f>
              <c:strCache>
                <c:ptCount val="5"/>
                <c:pt idx="0">
                  <c:v>Q4'18</c:v>
                </c:pt>
                <c:pt idx="1">
                  <c:v>Q1'19</c:v>
                </c:pt>
                <c:pt idx="2">
                  <c:v>Q2'19</c:v>
                </c:pt>
                <c:pt idx="3">
                  <c:v>Q3'19</c:v>
                </c:pt>
                <c:pt idx="4">
                  <c:v>Q4'19</c:v>
                </c:pt>
              </c:strCache>
            </c:strRef>
          </c:cat>
          <c:val>
            <c:numRef>
              <c:f>'Chart Data'!$C$3:$C$7</c:f>
              <c:numCache>
                <c:formatCode>_("$"* #,##0_);_("$"* \(#,##0\);_("$"* "-"??_);_(@_)</c:formatCode>
                <c:ptCount val="5"/>
                <c:pt idx="0">
                  <c:v>114553</c:v>
                </c:pt>
                <c:pt idx="1">
                  <c:v>225172</c:v>
                </c:pt>
                <c:pt idx="2">
                  <c:v>169736</c:v>
                </c:pt>
                <c:pt idx="3">
                  <c:v>99311</c:v>
                </c:pt>
                <c:pt idx="4">
                  <c:v>91190</c:v>
                </c:pt>
              </c:numCache>
            </c:numRef>
          </c:val>
          <c:extLst xmlns:c16r2="http://schemas.microsoft.com/office/drawing/2015/06/char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5183194971627576"/>
          <c:y val="0.10063492063492063"/>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 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Q4'18</c:v>
                </c:pt>
                <c:pt idx="1">
                  <c:v>Q1'19</c:v>
                </c:pt>
                <c:pt idx="2">
                  <c:v>Q2'19</c:v>
                </c:pt>
                <c:pt idx="3">
                  <c:v>Q3'19</c:v>
                </c:pt>
                <c:pt idx="4">
                  <c:v>Q4'19</c:v>
                </c:pt>
              </c:strCache>
            </c:strRef>
          </c:cat>
          <c:val>
            <c:numRef>
              <c:f>'Chart Data'!$B$12:$B$16</c:f>
              <c:numCache>
                <c:formatCode>_("$"* #,##0_);_("$"* \(#,##0\);_("$"* "-"??_);_(@_)</c:formatCode>
                <c:ptCount val="5"/>
                <c:pt idx="0">
                  <c:v>17830</c:v>
                </c:pt>
                <c:pt idx="1">
                  <c:v>117456</c:v>
                </c:pt>
                <c:pt idx="2">
                  <c:v>88374</c:v>
                </c:pt>
                <c:pt idx="3">
                  <c:v>-6791</c:v>
                </c:pt>
                <c:pt idx="4">
                  <c:v>-6219</c:v>
                </c:pt>
              </c:numCache>
            </c:numRef>
          </c:val>
          <c:extLst xmlns:c16r2="http://schemas.microsoft.com/office/drawing/2015/06/chart">
            <c:ext xmlns:c16="http://schemas.microsoft.com/office/drawing/2014/chart" uri="{C3380CC4-5D6E-409C-BE32-E72D297353CC}">
              <c16:uniqueId val="{00000000-2867-4CF4-9C78-0016572AF47E}"/>
            </c:ext>
          </c:extLst>
        </c:ser>
        <c:ser>
          <c:idx val="1"/>
          <c:order val="1"/>
          <c:tx>
            <c:strRef>
              <c:f>'Chart Data'!$C$11</c:f>
              <c:strCache>
                <c:ptCount val="1"/>
                <c:pt idx="0">
                  <c:v>Commercial vs Basic Service</c:v>
                </c:pt>
              </c:strCache>
            </c:strRef>
          </c:tx>
          <c:spPr>
            <a:gradFill rotWithShape="1">
              <a:gsLst>
                <a:gs pos="0">
                  <a:schemeClr val="accent2">
                    <a:lumMod val="60000"/>
                    <a:lumOff val="40000"/>
                  </a:schemeClr>
                </a:gs>
                <a:gs pos="100000">
                  <a:schemeClr val="accent2">
                    <a:lumMod val="75000"/>
                  </a:schemeClr>
                </a:gs>
              </a:gsLst>
              <a:path path="circle">
                <a:fillToRect l="50000" t="130000" r="50000" b="-30000"/>
              </a:path>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Q4'18</c:v>
                </c:pt>
                <c:pt idx="1">
                  <c:v>Q1'19</c:v>
                </c:pt>
                <c:pt idx="2">
                  <c:v>Q2'19</c:v>
                </c:pt>
                <c:pt idx="3">
                  <c:v>Q3'19</c:v>
                </c:pt>
                <c:pt idx="4">
                  <c:v>Q4'19</c:v>
                </c:pt>
              </c:strCache>
            </c:strRef>
          </c:cat>
          <c:val>
            <c:numRef>
              <c:f>'Chart Data'!$C$12:$C$16</c:f>
              <c:numCache>
                <c:formatCode>_("$"* #,##0_);_("$"* \(#,##0\);_("$"* "-"??_);_(@_)</c:formatCode>
                <c:ptCount val="5"/>
                <c:pt idx="0">
                  <c:v>391</c:v>
                </c:pt>
                <c:pt idx="1">
                  <c:v>4302</c:v>
                </c:pt>
                <c:pt idx="2">
                  <c:v>3396</c:v>
                </c:pt>
                <c:pt idx="3">
                  <c:v>-705</c:v>
                </c:pt>
                <c:pt idx="4">
                  <c:v>-704</c:v>
                </c:pt>
              </c:numCache>
            </c:numRef>
          </c:val>
          <c:extLst xmlns:c16r2="http://schemas.microsoft.com/office/drawing/2015/06/char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xmlns:c16r2="http://schemas.microsoft.com/office/drawing/2015/06/char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Data'!$D$26</c:f>
          <c:strCache>
            <c:ptCount val="1"/>
            <c:pt idx="0">
              <c:v>AVERAGE METERS/MONTH BY RATE CLASS: 1,521</c:v>
            </c:pt>
          </c:strCache>
        </c:strRef>
      </c:tx>
      <c:layout>
        <c:manualLayout>
          <c:xMode val="edge"/>
          <c:yMode val="edge"/>
          <c:x val="0.14689641464719821"/>
          <c:y val="4.8278628092836721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 Data'!$B$21</c:f>
              <c:strCache>
                <c:ptCount val="1"/>
                <c:pt idx="0">
                  <c:v>Meters</c:v>
                </c:pt>
              </c:strCache>
            </c:strRef>
          </c:tx>
          <c:dPt>
            <c:idx val="0"/>
            <c:bubble3D val="0"/>
            <c:spPr>
              <a:gradFill flip="none" rotWithShape="1">
                <a:gsLst>
                  <a:gs pos="0">
                    <a:schemeClr val="accent1">
                      <a:lumMod val="60000"/>
                      <a:lumOff val="40000"/>
                    </a:schemeClr>
                  </a:gs>
                  <a:gs pos="100000">
                    <a:schemeClr val="accent1">
                      <a:lumMod val="75000"/>
                    </a:schemeClr>
                  </a:gs>
                </a:gsLst>
                <a:path path="shape">
                  <a:fillToRect l="50000" t="50000" r="50000" b="50000"/>
                </a:path>
                <a:tileRect/>
              </a:gradFill>
              <a:ln w="19050">
                <a:solidFill>
                  <a:schemeClr val="lt1"/>
                </a:solidFill>
              </a:ln>
              <a:effectLst>
                <a:innerShdw blurRad="114300">
                  <a:schemeClr val="accent1"/>
                </a:innerShdw>
              </a:effectLst>
            </c:spPr>
            <c:extLst xmlns:c16r2="http://schemas.microsoft.com/office/drawing/2015/06/chart">
              <c:ext xmlns:c16="http://schemas.microsoft.com/office/drawing/2014/chart" uri="{C3380CC4-5D6E-409C-BE32-E72D297353CC}">
                <c16:uniqueId val="{00000001-7B14-46E4-91CA-D252E32C9C7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xmlns:c16r2="http://schemas.microsoft.com/office/drawing/2015/06/chart">
              <c:ext xmlns:c16="http://schemas.microsoft.com/office/drawing/2014/chart" uri="{C3380CC4-5D6E-409C-BE32-E72D297353CC}">
                <c16:uniqueId val="{00000003-7B14-46E4-91CA-D252E32C9C7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xmlns:c16r2="http://schemas.microsoft.com/office/drawing/2015/06/chart">
              <c:ext xmlns:c16="http://schemas.microsoft.com/office/drawing/2014/chart" uri="{C3380CC4-5D6E-409C-BE32-E72D297353CC}">
                <c16:uniqueId val="{00000005-E46E-4BCA-AEC3-C956B3F5DE0F}"/>
              </c:ext>
            </c:extLst>
          </c:dPt>
          <c:dLbls>
            <c:dLbl>
              <c:idx val="0"/>
              <c:layout>
                <c:manualLayout>
                  <c:x val="0.48214378375116901"/>
                  <c:y val="-0.12989324368161859"/>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1-7B14-46E4-91CA-D252E32C9C76}"/>
                </c:ext>
                <c:ext xmlns:c15="http://schemas.microsoft.com/office/drawing/2012/chart" uri="{CE6537A1-D6FC-4f65-9D91-7224C49458BB}"/>
              </c:extLst>
            </c:dLbl>
            <c:dLbl>
              <c:idx val="1"/>
              <c:layout>
                <c:manualLayout>
                  <c:x val="-7.6628352490421452E-3"/>
                  <c:y val="7.4906367041198676E-3"/>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3-7B14-46E4-91CA-D252E32C9C76}"/>
                </c:ext>
                <c:ext xmlns:c15="http://schemas.microsoft.com/office/drawing/2012/chart" uri="{CE6537A1-D6FC-4f65-9D91-7224C49458BB}"/>
              </c:extLst>
            </c:dLbl>
            <c:dLbl>
              <c:idx val="2"/>
              <c:layout>
                <c:manualLayout>
                  <c:x val="4.5987268832775215E-2"/>
                  <c:y val="6.6413931404641829E-2"/>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5-E46E-4BCA-AEC3-C956B3F5DE0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'Chart Data'!$A$22:$A$24</c:f>
              <c:strCache>
                <c:ptCount val="3"/>
                <c:pt idx="0">
                  <c:v>Residential</c:v>
                </c:pt>
                <c:pt idx="1">
                  <c:v>Commercial</c:v>
                </c:pt>
                <c:pt idx="2">
                  <c:v>Optional Product</c:v>
                </c:pt>
              </c:strCache>
            </c:strRef>
          </c:cat>
          <c:val>
            <c:numRef>
              <c:f>'Chart Data'!$B$22:$B$24</c:f>
              <c:numCache>
                <c:formatCode>_(* #,##0_);_(* \(#,##0\);_(* "-"??_);_(@_)</c:formatCode>
                <c:ptCount val="3"/>
                <c:pt idx="0">
                  <c:v>1428</c:v>
                </c:pt>
                <c:pt idx="1">
                  <c:v>71</c:v>
                </c:pt>
                <c:pt idx="2">
                  <c:v>22</c:v>
                </c:pt>
              </c:numCache>
            </c:numRef>
          </c:val>
          <c:extLst xmlns:c16r2="http://schemas.microsoft.com/office/drawing/2015/06/char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8795097823927387"/>
          <c:y val="0.38024629110577557"/>
          <c:w val="0.26177632968292758"/>
          <c:h val="0.2611915471549736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Data'!$D$33</c:f>
          <c:strCache>
            <c:ptCount val="1"/>
            <c:pt idx="0">
              <c:v>AVERAGE USAGE/MONTH BY RATE CLASS: 1,516,472</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33216850864626"/>
          <c:y val="0.20974926723015505"/>
          <c:w val="0.48425382810124784"/>
          <c:h val="0.69237409172370423"/>
        </c:manualLayout>
      </c:layout>
      <c:pieChart>
        <c:varyColors val="1"/>
        <c:ser>
          <c:idx val="0"/>
          <c:order val="0"/>
          <c:tx>
            <c:strRef>
              <c:f>'Chart Data'!$B$29</c:f>
              <c:strCache>
                <c:ptCount val="1"/>
                <c:pt idx="0">
                  <c:v>Usage</c:v>
                </c:pt>
              </c:strCache>
            </c:strRef>
          </c:tx>
          <c:dPt>
            <c:idx val="0"/>
            <c:bubble3D val="0"/>
            <c:spPr>
              <a:gradFill>
                <a:gsLst>
                  <a:gs pos="0">
                    <a:schemeClr val="accent1">
                      <a:lumMod val="60000"/>
                      <a:lumOff val="40000"/>
                    </a:schemeClr>
                  </a:gs>
                  <a:gs pos="100000">
                    <a:schemeClr val="accent1">
                      <a:lumMod val="75000"/>
                    </a:schemeClr>
                  </a:gs>
                </a:gsLst>
                <a:path path="shape">
                  <a:fillToRect l="50000" t="50000" r="50000" b="50000"/>
                </a:path>
              </a:gradFill>
              <a:ln w="19050">
                <a:solidFill>
                  <a:schemeClr val="lt1"/>
                </a:solidFill>
              </a:ln>
              <a:effectLst>
                <a:innerShdw blurRad="114300">
                  <a:schemeClr val="accent1"/>
                </a:innerShdw>
              </a:effectLst>
            </c:spPr>
            <c:extLst xmlns:c16r2="http://schemas.microsoft.com/office/drawing/2015/06/chart">
              <c:ext xmlns:c16="http://schemas.microsoft.com/office/drawing/2014/chart" uri="{C3380CC4-5D6E-409C-BE32-E72D297353CC}">
                <c16:uniqueId val="{00000001-B0F2-44CC-BEFC-460EB2603237}"/>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xmlns:c16r2="http://schemas.microsoft.com/office/drawing/2015/06/chart">
              <c:ext xmlns:c16="http://schemas.microsoft.com/office/drawing/2014/chart" uri="{C3380CC4-5D6E-409C-BE32-E72D297353CC}">
                <c16:uniqueId val="{00000003-B0F2-44CC-BEFC-460EB2603237}"/>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xmlns:c16r2="http://schemas.microsoft.com/office/drawing/2015/06/chart">
              <c:ext xmlns:c16="http://schemas.microsoft.com/office/drawing/2014/chart" uri="{C3380CC4-5D6E-409C-BE32-E72D297353CC}">
                <c16:uniqueId val="{00000005-97AC-4377-9CEF-F86BE87A7742}"/>
              </c:ext>
            </c:extLst>
          </c:dPt>
          <c:dLbls>
            <c:dLbl>
              <c:idx val="0"/>
              <c:layout>
                <c:manualLayout>
                  <c:x val="0.53649252324458474"/>
                  <c:y val="-0.11882594036216333"/>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1-B0F2-44CC-BEFC-460EB2603237}"/>
                </c:ext>
                <c:ext xmlns:c15="http://schemas.microsoft.com/office/drawing/2012/chart" uri="{CE6537A1-D6FC-4f65-9D91-7224C49458BB}"/>
              </c:extLst>
            </c:dLbl>
            <c:dLbl>
              <c:idx val="1"/>
              <c:layout>
                <c:manualLayout>
                  <c:x val="-2.5484579307977803E-2"/>
                  <c:y val="-3.7453172475398304E-3"/>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3-B0F2-44CC-BEFC-460EB2603237}"/>
                </c:ext>
                <c:ext xmlns:c15="http://schemas.microsoft.com/office/drawing/2012/chart" uri="{CE6537A1-D6FC-4f65-9D91-7224C49458BB}"/>
              </c:extLst>
            </c:dLbl>
            <c:dLbl>
              <c:idx val="2"/>
              <c:layout>
                <c:manualLayout>
                  <c:x val="2.8188454911136567E-2"/>
                  <c:y val="6.6641579922268407E-2"/>
                </c:manualLayout>
              </c:layout>
              <c:dLblPos val="bestFi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5-97AC-4377-9CEF-F86BE87A774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'Chart Data'!$A$30:$A$32</c:f>
              <c:strCache>
                <c:ptCount val="3"/>
                <c:pt idx="0">
                  <c:v>Residential</c:v>
                </c:pt>
                <c:pt idx="1">
                  <c:v>Commercial</c:v>
                </c:pt>
                <c:pt idx="2">
                  <c:v>Optional Product</c:v>
                </c:pt>
              </c:strCache>
            </c:strRef>
          </c:cat>
          <c:val>
            <c:numRef>
              <c:f>'Chart Data'!$B$30:$B$32</c:f>
              <c:numCache>
                <c:formatCode>_(* #,##0_);_(* \(#,##0\);_(* "-"??_);_(@_)</c:formatCode>
                <c:ptCount val="3"/>
                <c:pt idx="0">
                  <c:v>1429580.3333333333</c:v>
                </c:pt>
                <c:pt idx="1">
                  <c:v>56981</c:v>
                </c:pt>
                <c:pt idx="2">
                  <c:v>29911</c:v>
                </c:pt>
              </c:numCache>
            </c:numRef>
          </c:val>
          <c:extLst xmlns:c16r2="http://schemas.microsoft.com/office/drawing/2015/06/char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0449282104565636"/>
          <c:y val="0.38489298145884632"/>
          <c:w val="0.27661379565520194"/>
          <c:h val="0.259538609102830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1</xdr:rowOff>
    </xdr:from>
    <xdr:to>
      <xdr:col>4</xdr:col>
      <xdr:colOff>0</xdr:colOff>
      <xdr:row>33</xdr:row>
      <xdr:rowOff>1</xdr:rowOff>
    </xdr:to>
    <xdr:graphicFrame macro="">
      <xdr:nvGraphicFramePr>
        <xdr:cNvPr id="2" name="Chart 1">
          <a:extLst>
            <a:ext uri="{FF2B5EF4-FFF2-40B4-BE49-F238E27FC236}">
              <a16:creationId xmlns:a16="http://schemas.microsoft.com/office/drawing/2014/main" xmlns=""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34</xdr:row>
      <xdr:rowOff>1</xdr:rowOff>
    </xdr:from>
    <xdr:to>
      <xdr:col>3</xdr:col>
      <xdr:colOff>2457449</xdr:colOff>
      <xdr:row>52</xdr:row>
      <xdr:rowOff>0</xdr:rowOff>
    </xdr:to>
    <xdr:graphicFrame macro="">
      <xdr:nvGraphicFramePr>
        <xdr:cNvPr id="3" name="Chart 2">
          <a:extLst>
            <a:ext uri="{FF2B5EF4-FFF2-40B4-BE49-F238E27FC236}">
              <a16:creationId xmlns:a16="http://schemas.microsoft.com/office/drawing/2014/main" xmlns=""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53</xdr:row>
      <xdr:rowOff>0</xdr:rowOff>
    </xdr:from>
    <xdr:to>
      <xdr:col>2</xdr:col>
      <xdr:colOff>66675</xdr:colOff>
      <xdr:row>68</xdr:row>
      <xdr:rowOff>190500</xdr:rowOff>
    </xdr:to>
    <xdr:graphicFrame macro="">
      <xdr:nvGraphicFramePr>
        <xdr:cNvPr id="4" name="Chart 1">
          <a:extLst>
            <a:ext uri="{FF2B5EF4-FFF2-40B4-BE49-F238E27FC236}">
              <a16:creationId xmlns:a16="http://schemas.microsoft.com/office/drawing/2014/main" xmlns=""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53</xdr:row>
      <xdr:rowOff>0</xdr:rowOff>
    </xdr:from>
    <xdr:to>
      <xdr:col>4</xdr:col>
      <xdr:colOff>1</xdr:colOff>
      <xdr:row>68</xdr:row>
      <xdr:rowOff>190501</xdr:rowOff>
    </xdr:to>
    <xdr:graphicFrame macro="">
      <xdr:nvGraphicFramePr>
        <xdr:cNvPr id="8" name="Chart 1">
          <a:extLst>
            <a:ext uri="{FF2B5EF4-FFF2-40B4-BE49-F238E27FC236}">
              <a16:creationId xmlns:a16="http://schemas.microsoft.com/office/drawing/2014/main" xmlns=""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61</xdr:row>
      <xdr:rowOff>0</xdr:rowOff>
    </xdr:from>
    <xdr:to>
      <xdr:col>4</xdr:col>
      <xdr:colOff>304800</xdr:colOff>
      <xdr:row>62</xdr:row>
      <xdr:rowOff>114300</xdr:rowOff>
    </xdr:to>
    <xdr:sp macro="" textlink="">
      <xdr:nvSpPr>
        <xdr:cNvPr id="2" name="AutoShape 2" descr="Image result for carlisle ma town seal">
          <a:extLst>
            <a:ext uri="{FF2B5EF4-FFF2-40B4-BE49-F238E27FC236}">
              <a16:creationId xmlns:a16="http://schemas.microsoft.com/office/drawing/2014/main" xmlns="" id="{2480893B-6003-4225-A390-5E9D92AB8872}"/>
            </a:ext>
          </a:extLst>
        </xdr:cNvPr>
        <xdr:cNvSpPr>
          <a:spLocks noChangeAspect="1" noChangeArrowheads="1"/>
        </xdr:cNvSpPr>
      </xdr:nvSpPr>
      <xdr:spPr bwMode="auto">
        <a:xfrm>
          <a:off x="3619500" y="1293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61</xdr:row>
      <xdr:rowOff>0</xdr:rowOff>
    </xdr:from>
    <xdr:to>
      <xdr:col>5</xdr:col>
      <xdr:colOff>166687</xdr:colOff>
      <xdr:row>67</xdr:row>
      <xdr:rowOff>95250</xdr:rowOff>
    </xdr:to>
    <xdr:sp macro="" textlink="">
      <xdr:nvSpPr>
        <xdr:cNvPr id="3" name="AutoShape 5" descr="Image result for carlisle ma town seal">
          <a:extLst>
            <a:ext uri="{FF2B5EF4-FFF2-40B4-BE49-F238E27FC236}">
              <a16:creationId xmlns:a16="http://schemas.microsoft.com/office/drawing/2014/main" xmlns="" id="{D77A963D-7F91-47D8-87A4-A996B4EE84B2}"/>
            </a:ext>
          </a:extLst>
        </xdr:cNvPr>
        <xdr:cNvSpPr>
          <a:spLocks noChangeAspect="1" noChangeArrowheads="1"/>
        </xdr:cNvSpPr>
      </xdr:nvSpPr>
      <xdr:spPr bwMode="auto">
        <a:xfrm>
          <a:off x="3619500" y="12934950"/>
          <a:ext cx="1243012" cy="1238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95250</xdr:colOff>
      <xdr:row>60</xdr:row>
      <xdr:rowOff>23812</xdr:rowOff>
    </xdr:from>
    <xdr:to>
      <xdr:col>5</xdr:col>
      <xdr:colOff>202138</xdr:colOff>
      <xdr:row>66</xdr:row>
      <xdr:rowOff>59263</xdr:rowOff>
    </xdr:to>
    <xdr:pic>
      <xdr:nvPicPr>
        <xdr:cNvPr id="4" name="Picture 3">
          <a:extLst>
            <a:ext uri="{FF2B5EF4-FFF2-40B4-BE49-F238E27FC236}">
              <a16:creationId xmlns:a16="http://schemas.microsoft.com/office/drawing/2014/main" xmlns="" id="{C1D64430-E376-4DD0-B089-F0EB8367E644}"/>
            </a:ext>
          </a:extLst>
        </xdr:cNvPr>
        <xdr:cNvPicPr>
          <a:picLocks noChangeAspect="1"/>
        </xdr:cNvPicPr>
      </xdr:nvPicPr>
      <xdr:blipFill>
        <a:blip xmlns:r="http://schemas.openxmlformats.org/officeDocument/2006/relationships" r:embed="rId1"/>
        <a:stretch>
          <a:fillRect/>
        </a:stretch>
      </xdr:blipFill>
      <xdr:spPr>
        <a:xfrm>
          <a:off x="3714750" y="12768262"/>
          <a:ext cx="1183213" cy="1178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ssenergy.org/renewable-energy/wme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lonialpowergroup.com/carlisle"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4"/>
  <sheetViews>
    <sheetView showGridLines="0" tabSelected="1" workbookViewId="0">
      <selection sqref="A1:D1"/>
    </sheetView>
  </sheetViews>
  <sheetFormatPr defaultRowHeight="15.75" x14ac:dyDescent="0.25"/>
  <cols>
    <col min="1" max="4" width="36.85546875" style="2" customWidth="1"/>
    <col min="5" max="5" width="9.140625" style="19"/>
    <col min="6" max="6" width="52.28515625" style="2" customWidth="1"/>
    <col min="7" max="16384" width="9.140625" style="2"/>
  </cols>
  <sheetData>
    <row r="1" spans="1:6" ht="18" x14ac:dyDescent="0.25">
      <c r="A1" s="105" t="s">
        <v>12</v>
      </c>
      <c r="B1" s="105"/>
      <c r="C1" s="105"/>
      <c r="D1" s="105"/>
    </row>
    <row r="2" spans="1:6" x14ac:dyDescent="0.25">
      <c r="A2" s="107" t="s">
        <v>65</v>
      </c>
      <c r="B2" s="107"/>
      <c r="C2" s="107"/>
      <c r="D2" s="107"/>
    </row>
    <row r="3" spans="1:6" ht="17.25" customHeight="1" x14ac:dyDescent="0.25">
      <c r="A3" s="104" t="s">
        <v>66</v>
      </c>
      <c r="B3" s="104"/>
      <c r="C3" s="104"/>
      <c r="D3" s="104"/>
    </row>
    <row r="4" spans="1:6" ht="72.75" customHeight="1" x14ac:dyDescent="0.25">
      <c r="A4" s="106" t="s">
        <v>60</v>
      </c>
      <c r="B4" s="106"/>
      <c r="C4" s="106"/>
      <c r="D4" s="106"/>
    </row>
    <row r="5" spans="1:6" ht="18.75" customHeight="1" x14ac:dyDescent="0.25">
      <c r="A5" s="108" t="s">
        <v>4</v>
      </c>
      <c r="B5" s="109"/>
      <c r="C5" s="109"/>
      <c r="D5" s="110"/>
    </row>
    <row r="6" spans="1:6" s="14" customFormat="1" ht="18.75" customHeight="1" x14ac:dyDescent="0.25">
      <c r="A6" s="90" t="s">
        <v>37</v>
      </c>
      <c r="B6" s="91"/>
      <c r="C6" s="94" t="s">
        <v>68</v>
      </c>
      <c r="D6" s="95"/>
      <c r="E6" s="20"/>
    </row>
    <row r="7" spans="1:6" ht="18.75" customHeight="1" x14ac:dyDescent="0.25">
      <c r="A7" s="92" t="s">
        <v>0</v>
      </c>
      <c r="B7" s="93"/>
      <c r="C7" s="96" t="s">
        <v>13</v>
      </c>
      <c r="D7" s="97"/>
    </row>
    <row r="8" spans="1:6" s="36" customFormat="1" ht="18.75" customHeight="1" x14ac:dyDescent="0.25">
      <c r="A8" s="100" t="s">
        <v>72</v>
      </c>
      <c r="B8" s="101"/>
      <c r="C8" s="98" t="s">
        <v>14</v>
      </c>
      <c r="D8" s="99"/>
      <c r="E8" s="34"/>
      <c r="F8" s="35"/>
    </row>
    <row r="9" spans="1:6" s="33" customFormat="1" ht="18.75" customHeight="1" x14ac:dyDescent="0.25">
      <c r="A9" s="102"/>
      <c r="B9" s="103"/>
      <c r="C9" s="111" t="s">
        <v>73</v>
      </c>
      <c r="D9" s="112"/>
      <c r="E9" s="31"/>
      <c r="F9" s="32"/>
    </row>
    <row r="10" spans="1:6" s="26" customFormat="1" ht="18.75" customHeight="1" x14ac:dyDescent="0.25">
      <c r="A10" s="100" t="s">
        <v>21</v>
      </c>
      <c r="B10" s="101"/>
      <c r="C10" s="98" t="s">
        <v>74</v>
      </c>
      <c r="D10" s="118"/>
      <c r="E10" s="25"/>
    </row>
    <row r="11" spans="1:6" s="26" customFormat="1" ht="18.75" customHeight="1" x14ac:dyDescent="0.25">
      <c r="A11" s="102"/>
      <c r="B11" s="103"/>
      <c r="C11" s="111" t="s">
        <v>71</v>
      </c>
      <c r="D11" s="113"/>
      <c r="E11" s="25"/>
    </row>
    <row r="12" spans="1:6" s="26" customFormat="1" ht="18.75" customHeight="1" x14ac:dyDescent="0.25">
      <c r="A12" s="115" t="s">
        <v>69</v>
      </c>
      <c r="B12" s="116"/>
      <c r="C12" s="116"/>
      <c r="D12" s="117"/>
      <c r="E12" s="25"/>
    </row>
    <row r="13" spans="1:6" ht="12" customHeight="1" x14ac:dyDescent="0.25">
      <c r="A13" s="1"/>
      <c r="B13" s="1"/>
      <c r="C13" s="1"/>
      <c r="D13" s="1"/>
    </row>
    <row r="14" spans="1:6" ht="18" x14ac:dyDescent="0.25">
      <c r="A14" s="13" t="s">
        <v>11</v>
      </c>
      <c r="B14" s="11"/>
      <c r="C14" s="1"/>
      <c r="D14" s="37" t="s">
        <v>52</v>
      </c>
    </row>
    <row r="15" spans="1:6" ht="101.25" customHeight="1" x14ac:dyDescent="0.25">
      <c r="A15" s="106" t="s">
        <v>67</v>
      </c>
      <c r="B15" s="106"/>
      <c r="C15" s="106"/>
      <c r="D15" s="106"/>
      <c r="F15" s="15"/>
    </row>
    <row r="55" spans="6:6" s="19" customFormat="1" x14ac:dyDescent="0.25"/>
    <row r="56" spans="6:6" x14ac:dyDescent="0.25">
      <c r="F56" s="2" t="s">
        <v>7</v>
      </c>
    </row>
    <row r="67" spans="1:4" ht="31.5" customHeight="1" x14ac:dyDescent="0.25">
      <c r="A67" s="114"/>
      <c r="B67" s="114"/>
      <c r="C67" s="114"/>
      <c r="D67" s="114"/>
    </row>
    <row r="70" spans="1:4" s="19" customFormat="1" x14ac:dyDescent="0.25">
      <c r="A70" s="21"/>
      <c r="B70" s="21"/>
      <c r="C70" s="21"/>
      <c r="D70" s="21"/>
    </row>
    <row r="71" spans="1:4" s="19" customFormat="1" x14ac:dyDescent="0.25">
      <c r="A71" s="21"/>
      <c r="B71" s="21"/>
      <c r="C71" s="21"/>
      <c r="D71" s="21"/>
    </row>
    <row r="74" spans="1:4" x14ac:dyDescent="0.25">
      <c r="A74" s="2" t="s">
        <v>7</v>
      </c>
    </row>
  </sheetData>
  <mergeCells count="18">
    <mergeCell ref="C11:D11"/>
    <mergeCell ref="A67:D67"/>
    <mergeCell ref="A15:D15"/>
    <mergeCell ref="A12:D12"/>
    <mergeCell ref="C10:D10"/>
    <mergeCell ref="A10:B11"/>
    <mergeCell ref="A3:D3"/>
    <mergeCell ref="A1:D1"/>
    <mergeCell ref="A4:D4"/>
    <mergeCell ref="A2:D2"/>
    <mergeCell ref="A5:D5"/>
    <mergeCell ref="A6:B6"/>
    <mergeCell ref="A7:B7"/>
    <mergeCell ref="C6:D6"/>
    <mergeCell ref="C7:D7"/>
    <mergeCell ref="C8:D8"/>
    <mergeCell ref="A8:B9"/>
    <mergeCell ref="C9:D9"/>
  </mergeCells>
  <hyperlinks>
    <hyperlink ref="D14" r:id="rId1" display="Click here for Eversource Green Info"/>
  </hyperlinks>
  <printOptions horizontalCentered="1"/>
  <pageMargins left="0.25" right="0.25" top="0.25" bottom="0" header="0.05" footer="0.05"/>
  <pageSetup scale="61"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3"/>
  <sheetViews>
    <sheetView zoomScale="80" zoomScaleNormal="80" workbookViewId="0">
      <selection sqref="A1:N1"/>
    </sheetView>
  </sheetViews>
  <sheetFormatPr defaultRowHeight="15" x14ac:dyDescent="0.25"/>
  <cols>
    <col min="1" max="1" width="13.7109375" style="88" customWidth="1"/>
    <col min="2" max="2" width="12" style="88" customWidth="1"/>
    <col min="3" max="3" width="14.42578125" style="88" customWidth="1"/>
    <col min="4" max="4" width="14.140625" style="88" customWidth="1"/>
    <col min="5" max="5" width="16.140625" style="88" customWidth="1"/>
    <col min="6" max="6" width="14.42578125" style="88" customWidth="1"/>
    <col min="7" max="7" width="12.28515625" style="88" customWidth="1"/>
    <col min="8" max="8" width="10.5703125" style="88" customWidth="1"/>
    <col min="9" max="9" width="12.85546875" style="88" customWidth="1"/>
    <col min="10" max="11" width="11.7109375" style="88" customWidth="1"/>
    <col min="12" max="12" width="15" style="88" customWidth="1"/>
    <col min="13" max="13" width="16.42578125" style="88" bestFit="1" customWidth="1"/>
    <col min="14" max="14" width="25.5703125" style="88" customWidth="1"/>
    <col min="15" max="15" width="2.85546875" style="88" customWidth="1"/>
    <col min="16" max="16" width="15.42578125" style="88" customWidth="1"/>
    <col min="17" max="17" width="12.140625" style="88" customWidth="1"/>
    <col min="18" max="18" width="9.7109375" style="88" bestFit="1" customWidth="1"/>
    <col min="19" max="19" width="11.5703125" style="88" bestFit="1" customWidth="1"/>
    <col min="20" max="20" width="14" style="88" customWidth="1"/>
    <col min="21" max="22" width="11.5703125" style="88" customWidth="1"/>
    <col min="23" max="23" width="13.42578125" style="88" customWidth="1"/>
    <col min="24" max="25" width="10.42578125" style="88" customWidth="1"/>
    <col min="26" max="26" width="11.85546875" style="88" customWidth="1"/>
    <col min="27" max="28" width="10.42578125" style="88" customWidth="1"/>
    <col min="29" max="29" width="11.28515625" style="88" bestFit="1" customWidth="1"/>
    <col min="30" max="30" width="14.28515625" style="88" customWidth="1"/>
    <col min="31" max="16384" width="9.140625" style="88"/>
  </cols>
  <sheetData>
    <row r="1" spans="1:30" ht="24" customHeight="1" x14ac:dyDescent="0.35">
      <c r="A1" s="119" t="s">
        <v>56</v>
      </c>
      <c r="B1" s="119"/>
      <c r="C1" s="119"/>
      <c r="D1" s="119"/>
      <c r="E1" s="119"/>
      <c r="F1" s="119"/>
      <c r="G1" s="119"/>
      <c r="H1" s="119"/>
      <c r="I1" s="119"/>
      <c r="J1" s="119"/>
      <c r="K1" s="119"/>
      <c r="L1" s="119"/>
      <c r="M1" s="119"/>
      <c r="N1" s="119"/>
      <c r="O1" s="87"/>
      <c r="P1" s="119" t="s">
        <v>56</v>
      </c>
      <c r="Q1" s="119"/>
      <c r="R1" s="119"/>
      <c r="S1" s="119"/>
      <c r="T1" s="119"/>
      <c r="U1" s="119"/>
      <c r="V1" s="119"/>
      <c r="W1" s="119"/>
      <c r="X1" s="119"/>
      <c r="Y1" s="119"/>
      <c r="Z1" s="119"/>
      <c r="AA1" s="119"/>
      <c r="AB1" s="119"/>
      <c r="AC1" s="119"/>
      <c r="AD1" s="119"/>
    </row>
    <row r="2" spans="1:30" ht="24" customHeight="1" x14ac:dyDescent="0.35">
      <c r="A2" s="119" t="s">
        <v>63</v>
      </c>
      <c r="B2" s="119"/>
      <c r="C2" s="119"/>
      <c r="D2" s="119"/>
      <c r="E2" s="119"/>
      <c r="F2" s="119"/>
      <c r="G2" s="119"/>
      <c r="H2" s="119"/>
      <c r="I2" s="119"/>
      <c r="J2" s="119"/>
      <c r="K2" s="119"/>
      <c r="L2" s="119"/>
      <c r="M2" s="119"/>
      <c r="N2" s="119"/>
      <c r="O2" s="87"/>
      <c r="P2" s="119" t="str">
        <f>A2</f>
        <v>STANDARD PRODUCT DETAIL REPORT</v>
      </c>
      <c r="Q2" s="119"/>
      <c r="R2" s="119"/>
      <c r="S2" s="119"/>
      <c r="T2" s="119"/>
      <c r="U2" s="119"/>
      <c r="V2" s="119"/>
      <c r="W2" s="119"/>
      <c r="X2" s="119"/>
      <c r="Y2" s="119"/>
      <c r="Z2" s="119"/>
      <c r="AA2" s="119"/>
      <c r="AB2" s="119"/>
      <c r="AC2" s="119"/>
      <c r="AD2" s="119"/>
    </row>
    <row r="4" spans="1:30" ht="23.25" x14ac:dyDescent="0.35">
      <c r="A4" s="119" t="s">
        <v>7</v>
      </c>
      <c r="B4" s="119"/>
      <c r="C4" s="119"/>
      <c r="D4" s="119"/>
      <c r="E4" s="119"/>
      <c r="F4" s="119"/>
      <c r="G4" s="119"/>
      <c r="H4" s="119"/>
      <c r="I4" s="119"/>
      <c r="J4" s="119"/>
      <c r="K4" s="119"/>
      <c r="L4" s="119"/>
      <c r="M4" s="119"/>
      <c r="N4" s="119"/>
      <c r="O4" s="87"/>
      <c r="P4" s="119" t="str">
        <f>A4</f>
        <v xml:space="preserve"> </v>
      </c>
      <c r="Q4" s="120"/>
      <c r="R4" s="120"/>
      <c r="S4" s="120"/>
      <c r="T4" s="120"/>
      <c r="U4" s="120"/>
      <c r="V4" s="120"/>
      <c r="W4" s="120"/>
      <c r="X4" s="120"/>
      <c r="Y4" s="120"/>
      <c r="Z4" s="120"/>
      <c r="AA4" s="120"/>
      <c r="AB4" s="120"/>
      <c r="AC4" s="120"/>
      <c r="AD4" s="120"/>
    </row>
    <row r="5" spans="1:30" ht="15" customHeight="1" x14ac:dyDescent="0.25">
      <c r="A5" s="38"/>
      <c r="B5" s="38"/>
      <c r="C5" s="38"/>
      <c r="D5" s="38"/>
      <c r="E5" s="38"/>
      <c r="F5" s="38"/>
      <c r="G5" s="38"/>
      <c r="H5" s="38"/>
      <c r="I5" s="38"/>
      <c r="J5" s="38"/>
      <c r="K5" s="38"/>
      <c r="L5" s="38"/>
      <c r="M5" s="38"/>
      <c r="N5" s="38"/>
      <c r="P5" s="85"/>
      <c r="Q5" s="121" t="s">
        <v>23</v>
      </c>
      <c r="R5" s="121"/>
      <c r="S5" s="122"/>
      <c r="T5" s="123" t="s">
        <v>26</v>
      </c>
      <c r="U5" s="121"/>
      <c r="V5" s="122"/>
      <c r="W5" s="123" t="s">
        <v>27</v>
      </c>
      <c r="X5" s="121"/>
      <c r="Y5" s="122"/>
      <c r="Z5" s="123" t="s">
        <v>24</v>
      </c>
      <c r="AA5" s="121"/>
      <c r="AB5" s="122"/>
      <c r="AC5" s="39" t="s">
        <v>28</v>
      </c>
      <c r="AD5" s="124" t="s">
        <v>15</v>
      </c>
    </row>
    <row r="6" spans="1:30" s="45" customFormat="1" ht="30" x14ac:dyDescent="0.25">
      <c r="A6" s="40" t="s">
        <v>29</v>
      </c>
      <c r="B6" s="40" t="s">
        <v>30</v>
      </c>
      <c r="C6" s="40" t="s">
        <v>31</v>
      </c>
      <c r="D6" s="40" t="s">
        <v>32</v>
      </c>
      <c r="E6" s="40" t="s">
        <v>33</v>
      </c>
      <c r="F6" s="40" t="s">
        <v>34</v>
      </c>
      <c r="G6" s="40" t="s">
        <v>35</v>
      </c>
      <c r="H6" s="40" t="s">
        <v>36</v>
      </c>
      <c r="I6" s="40" t="s">
        <v>16</v>
      </c>
      <c r="J6" s="40" t="s">
        <v>17</v>
      </c>
      <c r="K6" s="40" t="s">
        <v>18</v>
      </c>
      <c r="L6" s="40" t="s">
        <v>0</v>
      </c>
      <c r="M6" s="40" t="s">
        <v>37</v>
      </c>
      <c r="N6" s="40" t="s">
        <v>25</v>
      </c>
      <c r="O6" s="76"/>
      <c r="P6" s="86" t="s">
        <v>29</v>
      </c>
      <c r="Q6" s="41" t="s">
        <v>38</v>
      </c>
      <c r="R6" s="42" t="s">
        <v>39</v>
      </c>
      <c r="S6" s="43" t="s">
        <v>40</v>
      </c>
      <c r="T6" s="44" t="s">
        <v>38</v>
      </c>
      <c r="U6" s="42" t="s">
        <v>39</v>
      </c>
      <c r="V6" s="43" t="s">
        <v>40</v>
      </c>
      <c r="W6" s="44" t="s">
        <v>41</v>
      </c>
      <c r="X6" s="42" t="s">
        <v>39</v>
      </c>
      <c r="Y6" s="43" t="s">
        <v>40</v>
      </c>
      <c r="Z6" s="44" t="s">
        <v>38</v>
      </c>
      <c r="AA6" s="42" t="s">
        <v>39</v>
      </c>
      <c r="AB6" s="43" t="s">
        <v>40</v>
      </c>
      <c r="AC6" s="43" t="s">
        <v>40</v>
      </c>
      <c r="AD6" s="125"/>
    </row>
    <row r="7" spans="1:30" s="45" customFormat="1" x14ac:dyDescent="0.25">
      <c r="A7" s="46">
        <f t="shared" ref="A7:A21" si="0">A8+31</f>
        <v>43814</v>
      </c>
      <c r="B7" s="47">
        <v>1427</v>
      </c>
      <c r="C7" s="47">
        <v>1619846</v>
      </c>
      <c r="D7" s="47">
        <v>71</v>
      </c>
      <c r="E7" s="47">
        <v>63511</v>
      </c>
      <c r="F7" s="47">
        <v>0</v>
      </c>
      <c r="G7" s="47">
        <v>0</v>
      </c>
      <c r="H7" s="47">
        <v>0</v>
      </c>
      <c r="I7" s="47">
        <v>0</v>
      </c>
      <c r="J7" s="47">
        <f t="shared" ref="J7:K21" si="1">B7+D7+F7+H7</f>
        <v>1498</v>
      </c>
      <c r="K7" s="47">
        <f t="shared" si="1"/>
        <v>1683357</v>
      </c>
      <c r="L7" s="48" t="s">
        <v>13</v>
      </c>
      <c r="M7" s="49" t="s">
        <v>19</v>
      </c>
      <c r="N7" s="49" t="s">
        <v>75</v>
      </c>
      <c r="O7" s="76"/>
      <c r="P7" s="50">
        <f t="shared" ref="P7:P21" si="2">A7</f>
        <v>43814</v>
      </c>
      <c r="Q7" s="51">
        <v>0.10836</v>
      </c>
      <c r="R7" s="48">
        <v>0.10981</v>
      </c>
      <c r="S7" s="52">
        <f t="shared" ref="S7:S21" si="3">(Q7-R7)*C7</f>
        <v>-2348.7767000000113</v>
      </c>
      <c r="T7" s="51">
        <v>0.10569000000000001</v>
      </c>
      <c r="U7" s="48">
        <v>0.10981</v>
      </c>
      <c r="V7" s="53">
        <f t="shared" ref="V7:V21" si="4">(T7-U7)*E7</f>
        <v>-261.66531999999989</v>
      </c>
      <c r="W7" s="54">
        <v>0.10219</v>
      </c>
      <c r="X7" s="48">
        <v>0.10981</v>
      </c>
      <c r="Y7" s="52">
        <f t="shared" ref="Y7:Y21" si="5">(W7-X7)*G7</f>
        <v>0</v>
      </c>
      <c r="Z7" s="51">
        <v>0.10569000000000001</v>
      </c>
      <c r="AA7" s="48">
        <v>0.10981</v>
      </c>
      <c r="AB7" s="52">
        <f t="shared" ref="AB7:AB21" si="6">(Z7-AA7)*I7</f>
        <v>0</v>
      </c>
      <c r="AC7" s="55">
        <f t="shared" ref="AC7:AC21" si="7">AB7+Y7+S7+V7</f>
        <v>-2610.4420200000113</v>
      </c>
      <c r="AD7" s="56">
        <f t="shared" ref="AD7:AD21" si="8">+C7/B7</f>
        <v>1135.1408549404346</v>
      </c>
    </row>
    <row r="8" spans="1:30" s="45" customFormat="1" x14ac:dyDescent="0.25">
      <c r="A8" s="46">
        <f t="shared" si="0"/>
        <v>43783</v>
      </c>
      <c r="B8" s="47">
        <v>1427</v>
      </c>
      <c r="C8" s="47">
        <v>1521136</v>
      </c>
      <c r="D8" s="47">
        <v>71</v>
      </c>
      <c r="E8" s="47">
        <v>60477</v>
      </c>
      <c r="F8" s="47">
        <v>0</v>
      </c>
      <c r="G8" s="47">
        <v>0</v>
      </c>
      <c r="H8" s="47">
        <v>0</v>
      </c>
      <c r="I8" s="47">
        <v>0</v>
      </c>
      <c r="J8" s="47">
        <f t="shared" si="1"/>
        <v>1498</v>
      </c>
      <c r="K8" s="47">
        <f t="shared" si="1"/>
        <v>1581613</v>
      </c>
      <c r="L8" s="48" t="s">
        <v>13</v>
      </c>
      <c r="M8" s="49" t="s">
        <v>19</v>
      </c>
      <c r="N8" s="49" t="s">
        <v>75</v>
      </c>
      <c r="O8" s="76"/>
      <c r="P8" s="50">
        <f t="shared" si="2"/>
        <v>43783</v>
      </c>
      <c r="Q8" s="51">
        <v>0.10836</v>
      </c>
      <c r="R8" s="48">
        <v>0.10981</v>
      </c>
      <c r="S8" s="52">
        <f t="shared" si="3"/>
        <v>-2205.6472000000103</v>
      </c>
      <c r="T8" s="51">
        <v>0.10569000000000001</v>
      </c>
      <c r="U8" s="48">
        <v>0.10981</v>
      </c>
      <c r="V8" s="53">
        <f t="shared" si="4"/>
        <v>-249.16523999999993</v>
      </c>
      <c r="W8" s="54">
        <v>0.10219</v>
      </c>
      <c r="X8" s="48">
        <v>0.10981</v>
      </c>
      <c r="Y8" s="52">
        <f t="shared" si="5"/>
        <v>0</v>
      </c>
      <c r="Z8" s="51">
        <v>0.10569000000000001</v>
      </c>
      <c r="AA8" s="48">
        <v>0.10981</v>
      </c>
      <c r="AB8" s="52">
        <f t="shared" si="6"/>
        <v>0</v>
      </c>
      <c r="AC8" s="55">
        <f t="shared" si="7"/>
        <v>-2454.8124400000102</v>
      </c>
      <c r="AD8" s="56">
        <f t="shared" si="8"/>
        <v>1065.9677645409952</v>
      </c>
    </row>
    <row r="9" spans="1:30" s="45" customFormat="1" x14ac:dyDescent="0.25">
      <c r="A9" s="46">
        <f t="shared" si="0"/>
        <v>43752</v>
      </c>
      <c r="B9" s="47">
        <v>1429</v>
      </c>
      <c r="C9" s="47">
        <v>1147759</v>
      </c>
      <c r="D9" s="47">
        <v>71</v>
      </c>
      <c r="E9" s="47">
        <v>46955</v>
      </c>
      <c r="F9" s="47">
        <v>0</v>
      </c>
      <c r="G9" s="47">
        <v>0</v>
      </c>
      <c r="H9" s="47">
        <v>0</v>
      </c>
      <c r="I9" s="47">
        <v>0</v>
      </c>
      <c r="J9" s="47">
        <f t="shared" si="1"/>
        <v>1500</v>
      </c>
      <c r="K9" s="47">
        <f t="shared" si="1"/>
        <v>1194714</v>
      </c>
      <c r="L9" s="48" t="s">
        <v>13</v>
      </c>
      <c r="M9" s="49" t="s">
        <v>19</v>
      </c>
      <c r="N9" s="49" t="s">
        <v>75</v>
      </c>
      <c r="O9" s="76"/>
      <c r="P9" s="50">
        <f t="shared" si="2"/>
        <v>43752</v>
      </c>
      <c r="Q9" s="51">
        <v>0.10836</v>
      </c>
      <c r="R9" s="48">
        <v>0.10981</v>
      </c>
      <c r="S9" s="52">
        <f t="shared" si="3"/>
        <v>-1664.2505500000079</v>
      </c>
      <c r="T9" s="51">
        <v>0.10569000000000001</v>
      </c>
      <c r="U9" s="48">
        <v>0.10981</v>
      </c>
      <c r="V9" s="53">
        <f t="shared" si="4"/>
        <v>-193.45459999999994</v>
      </c>
      <c r="W9" s="54">
        <v>0.10219</v>
      </c>
      <c r="X9" s="48">
        <v>0.10981</v>
      </c>
      <c r="Y9" s="52">
        <f t="shared" si="5"/>
        <v>0</v>
      </c>
      <c r="Z9" s="51">
        <v>0.10569000000000001</v>
      </c>
      <c r="AA9" s="48">
        <v>0.10981</v>
      </c>
      <c r="AB9" s="52">
        <f t="shared" si="6"/>
        <v>0</v>
      </c>
      <c r="AC9" s="55">
        <f t="shared" si="7"/>
        <v>-1857.705150000008</v>
      </c>
      <c r="AD9" s="56">
        <f t="shared" si="8"/>
        <v>803.1903428971309</v>
      </c>
    </row>
    <row r="10" spans="1:30" s="45" customFormat="1" x14ac:dyDescent="0.25">
      <c r="A10" s="46">
        <f t="shared" si="0"/>
        <v>43721</v>
      </c>
      <c r="B10" s="47">
        <v>1433</v>
      </c>
      <c r="C10" s="47">
        <v>1255140</v>
      </c>
      <c r="D10" s="47">
        <v>71</v>
      </c>
      <c r="E10" s="47">
        <v>53066</v>
      </c>
      <c r="F10" s="47">
        <v>0</v>
      </c>
      <c r="G10" s="47">
        <v>0</v>
      </c>
      <c r="H10" s="47">
        <v>0</v>
      </c>
      <c r="I10" s="47">
        <v>0</v>
      </c>
      <c r="J10" s="47">
        <f t="shared" si="1"/>
        <v>1504</v>
      </c>
      <c r="K10" s="47">
        <f t="shared" si="1"/>
        <v>1308206</v>
      </c>
      <c r="L10" s="48" t="s">
        <v>13</v>
      </c>
      <c r="M10" s="49" t="s">
        <v>19</v>
      </c>
      <c r="N10" s="49" t="s">
        <v>75</v>
      </c>
      <c r="O10" s="76"/>
      <c r="P10" s="50">
        <f t="shared" si="2"/>
        <v>43721</v>
      </c>
      <c r="Q10" s="51">
        <v>0.10836</v>
      </c>
      <c r="R10" s="48">
        <v>0.10981</v>
      </c>
      <c r="S10" s="52">
        <f t="shared" si="3"/>
        <v>-1819.9530000000086</v>
      </c>
      <c r="T10" s="51">
        <v>0.10569000000000001</v>
      </c>
      <c r="U10" s="48">
        <v>0.10981</v>
      </c>
      <c r="V10" s="53">
        <f t="shared" si="4"/>
        <v>-218.63191999999992</v>
      </c>
      <c r="W10" s="54">
        <v>9.6560000000000007E-2</v>
      </c>
      <c r="X10" s="48">
        <v>0.10981</v>
      </c>
      <c r="Y10" s="52">
        <f t="shared" si="5"/>
        <v>0</v>
      </c>
      <c r="Z10" s="51">
        <v>0.10569000000000001</v>
      </c>
      <c r="AA10" s="48">
        <v>0.10981</v>
      </c>
      <c r="AB10" s="52">
        <f t="shared" si="6"/>
        <v>0</v>
      </c>
      <c r="AC10" s="55">
        <f t="shared" si="7"/>
        <v>-2038.5849200000084</v>
      </c>
      <c r="AD10" s="56">
        <f t="shared" si="8"/>
        <v>875.88276343335656</v>
      </c>
    </row>
    <row r="11" spans="1:30" s="45" customFormat="1" x14ac:dyDescent="0.25">
      <c r="A11" s="46">
        <f t="shared" si="0"/>
        <v>43690</v>
      </c>
      <c r="B11" s="47">
        <v>1439</v>
      </c>
      <c r="C11" s="47">
        <v>1394192</v>
      </c>
      <c r="D11" s="47">
        <v>71</v>
      </c>
      <c r="E11" s="47">
        <v>58017</v>
      </c>
      <c r="F11" s="47">
        <v>0</v>
      </c>
      <c r="G11" s="47">
        <v>0</v>
      </c>
      <c r="H11" s="47">
        <v>0</v>
      </c>
      <c r="I11" s="47">
        <v>0</v>
      </c>
      <c r="J11" s="47">
        <f t="shared" si="1"/>
        <v>1510</v>
      </c>
      <c r="K11" s="47">
        <f t="shared" si="1"/>
        <v>1452209</v>
      </c>
      <c r="L11" s="48" t="s">
        <v>13</v>
      </c>
      <c r="M11" s="49" t="s">
        <v>19</v>
      </c>
      <c r="N11" s="49" t="s">
        <v>75</v>
      </c>
      <c r="O11" s="76"/>
      <c r="P11" s="50">
        <f t="shared" si="2"/>
        <v>43690</v>
      </c>
      <c r="Q11" s="51">
        <v>0.10836</v>
      </c>
      <c r="R11" s="48">
        <v>0.10981</v>
      </c>
      <c r="S11" s="52">
        <f t="shared" si="3"/>
        <v>-2021.5784000000094</v>
      </c>
      <c r="T11" s="51">
        <v>0.10569000000000001</v>
      </c>
      <c r="U11" s="48">
        <v>0.10981</v>
      </c>
      <c r="V11" s="53">
        <f t="shared" si="4"/>
        <v>-239.03003999999993</v>
      </c>
      <c r="W11" s="54">
        <v>9.6560000000000007E-2</v>
      </c>
      <c r="X11" s="48">
        <v>0.10981</v>
      </c>
      <c r="Y11" s="52">
        <f t="shared" si="5"/>
        <v>0</v>
      </c>
      <c r="Z11" s="51">
        <v>0.10569000000000001</v>
      </c>
      <c r="AA11" s="48">
        <v>0.10981</v>
      </c>
      <c r="AB11" s="52">
        <f t="shared" si="6"/>
        <v>0</v>
      </c>
      <c r="AC11" s="55">
        <f t="shared" si="7"/>
        <v>-2260.6084400000095</v>
      </c>
      <c r="AD11" s="56">
        <f t="shared" si="8"/>
        <v>968.86170952050031</v>
      </c>
    </row>
    <row r="12" spans="1:30" s="45" customFormat="1" x14ac:dyDescent="0.25">
      <c r="A12" s="46">
        <f t="shared" si="0"/>
        <v>43659</v>
      </c>
      <c r="B12" s="47">
        <v>1448</v>
      </c>
      <c r="C12" s="47">
        <v>2034351</v>
      </c>
      <c r="D12" s="47">
        <v>71</v>
      </c>
      <c r="E12" s="47">
        <v>60131</v>
      </c>
      <c r="F12" s="47">
        <v>0</v>
      </c>
      <c r="G12" s="47">
        <v>0</v>
      </c>
      <c r="H12" s="47">
        <v>0</v>
      </c>
      <c r="I12" s="47">
        <v>0</v>
      </c>
      <c r="J12" s="47">
        <f t="shared" si="1"/>
        <v>1519</v>
      </c>
      <c r="K12" s="47">
        <f t="shared" si="1"/>
        <v>2094482</v>
      </c>
      <c r="L12" s="48" t="s">
        <v>13</v>
      </c>
      <c r="M12" s="49" t="s">
        <v>19</v>
      </c>
      <c r="N12" s="49" t="s">
        <v>75</v>
      </c>
      <c r="O12" s="76"/>
      <c r="P12" s="50">
        <f t="shared" si="2"/>
        <v>43659</v>
      </c>
      <c r="Q12" s="51">
        <v>0.10836</v>
      </c>
      <c r="R12" s="48">
        <v>0.10981</v>
      </c>
      <c r="S12" s="52">
        <f t="shared" si="3"/>
        <v>-2949.8089500000137</v>
      </c>
      <c r="T12" s="51">
        <v>0.10569000000000001</v>
      </c>
      <c r="U12" s="48">
        <v>0.10981</v>
      </c>
      <c r="V12" s="53">
        <f t="shared" si="4"/>
        <v>-247.73971999999992</v>
      </c>
      <c r="W12" s="54">
        <v>9.6560000000000007E-2</v>
      </c>
      <c r="X12" s="48">
        <v>0.10981</v>
      </c>
      <c r="Y12" s="52">
        <f t="shared" si="5"/>
        <v>0</v>
      </c>
      <c r="Z12" s="51">
        <v>0.10569000000000001</v>
      </c>
      <c r="AA12" s="48">
        <v>0.10981</v>
      </c>
      <c r="AB12" s="52">
        <f t="shared" si="6"/>
        <v>0</v>
      </c>
      <c r="AC12" s="55">
        <f t="shared" si="7"/>
        <v>-3197.5486700000138</v>
      </c>
      <c r="AD12" s="56">
        <f t="shared" si="8"/>
        <v>1404.9385359116022</v>
      </c>
    </row>
    <row r="13" spans="1:30" s="45" customFormat="1" x14ac:dyDescent="0.25">
      <c r="A13" s="46">
        <f t="shared" si="0"/>
        <v>43628</v>
      </c>
      <c r="B13" s="47">
        <v>1460</v>
      </c>
      <c r="C13" s="47">
        <v>1180673</v>
      </c>
      <c r="D13" s="47">
        <v>72</v>
      </c>
      <c r="E13" s="47">
        <v>51932</v>
      </c>
      <c r="F13" s="47">
        <v>0</v>
      </c>
      <c r="G13" s="47">
        <v>0</v>
      </c>
      <c r="H13" s="47">
        <v>0</v>
      </c>
      <c r="I13" s="47">
        <v>0</v>
      </c>
      <c r="J13" s="47">
        <f t="shared" si="1"/>
        <v>1532</v>
      </c>
      <c r="K13" s="47">
        <f t="shared" si="1"/>
        <v>1232605</v>
      </c>
      <c r="L13" s="48" t="s">
        <v>13</v>
      </c>
      <c r="M13" s="49" t="s">
        <v>19</v>
      </c>
      <c r="N13" s="49" t="s">
        <v>75</v>
      </c>
      <c r="O13" s="76"/>
      <c r="P13" s="50">
        <f t="shared" si="2"/>
        <v>43628</v>
      </c>
      <c r="Q13" s="51">
        <v>0.13588</v>
      </c>
      <c r="R13" s="48">
        <v>0.10981</v>
      </c>
      <c r="S13" s="52">
        <f t="shared" si="3"/>
        <v>30780.145109999994</v>
      </c>
      <c r="T13" s="51">
        <v>0.13184999999999999</v>
      </c>
      <c r="U13" s="48">
        <v>0.10981</v>
      </c>
      <c r="V13" s="53">
        <f t="shared" si="4"/>
        <v>1144.5812799999994</v>
      </c>
      <c r="W13" s="54">
        <v>0.10595</v>
      </c>
      <c r="X13" s="48">
        <v>0.10981</v>
      </c>
      <c r="Y13" s="52">
        <f t="shared" si="5"/>
        <v>0</v>
      </c>
      <c r="Z13" s="51">
        <v>0.13184999999999999</v>
      </c>
      <c r="AA13" s="48">
        <v>0.10981</v>
      </c>
      <c r="AB13" s="52">
        <f t="shared" si="6"/>
        <v>0</v>
      </c>
      <c r="AC13" s="55">
        <f t="shared" si="7"/>
        <v>31924.726389999993</v>
      </c>
      <c r="AD13" s="56">
        <f t="shared" si="8"/>
        <v>808.68013698630136</v>
      </c>
    </row>
    <row r="14" spans="1:30" s="45" customFormat="1" x14ac:dyDescent="0.25">
      <c r="A14" s="46">
        <f t="shared" si="0"/>
        <v>43597</v>
      </c>
      <c r="B14" s="47">
        <v>1476</v>
      </c>
      <c r="C14" s="47">
        <v>1107557</v>
      </c>
      <c r="D14" s="47">
        <v>73</v>
      </c>
      <c r="E14" s="47">
        <v>48712</v>
      </c>
      <c r="F14" s="47">
        <v>0</v>
      </c>
      <c r="G14" s="47">
        <v>0</v>
      </c>
      <c r="H14" s="47">
        <v>0</v>
      </c>
      <c r="I14" s="47">
        <v>0</v>
      </c>
      <c r="J14" s="47">
        <f t="shared" si="1"/>
        <v>1549</v>
      </c>
      <c r="K14" s="47">
        <f t="shared" si="1"/>
        <v>1156269</v>
      </c>
      <c r="L14" s="48" t="s">
        <v>13</v>
      </c>
      <c r="M14" s="49" t="s">
        <v>19</v>
      </c>
      <c r="N14" s="49" t="s">
        <v>75</v>
      </c>
      <c r="O14" s="76"/>
      <c r="P14" s="50">
        <f t="shared" si="2"/>
        <v>43597</v>
      </c>
      <c r="Q14" s="51">
        <v>0.13588</v>
      </c>
      <c r="R14" s="48">
        <v>0.10981</v>
      </c>
      <c r="S14" s="52">
        <f t="shared" si="3"/>
        <v>28874.010989999995</v>
      </c>
      <c r="T14" s="51">
        <v>0.13184999999999999</v>
      </c>
      <c r="U14" s="48">
        <v>0.10981</v>
      </c>
      <c r="V14" s="53">
        <f t="shared" si="4"/>
        <v>1073.6124799999996</v>
      </c>
      <c r="W14" s="54">
        <v>0.10595</v>
      </c>
      <c r="X14" s="48">
        <v>0.10981</v>
      </c>
      <c r="Y14" s="52">
        <f t="shared" si="5"/>
        <v>0</v>
      </c>
      <c r="Z14" s="51">
        <v>0.13184999999999999</v>
      </c>
      <c r="AA14" s="48">
        <v>0.10981</v>
      </c>
      <c r="AB14" s="52">
        <f t="shared" si="6"/>
        <v>0</v>
      </c>
      <c r="AC14" s="55">
        <f t="shared" si="7"/>
        <v>29947.623469999995</v>
      </c>
      <c r="AD14" s="56">
        <f t="shared" si="8"/>
        <v>750.3773712737127</v>
      </c>
    </row>
    <row r="15" spans="1:30" s="45" customFormat="1" x14ac:dyDescent="0.25">
      <c r="A15" s="46">
        <f t="shared" si="0"/>
        <v>43566</v>
      </c>
      <c r="B15" s="47">
        <v>1493</v>
      </c>
      <c r="C15" s="47">
        <v>1101640</v>
      </c>
      <c r="D15" s="47">
        <v>73</v>
      </c>
      <c r="E15" s="47">
        <v>53428</v>
      </c>
      <c r="F15" s="47">
        <v>0</v>
      </c>
      <c r="G15" s="47">
        <v>0</v>
      </c>
      <c r="H15" s="47">
        <v>0</v>
      </c>
      <c r="I15" s="47">
        <v>0</v>
      </c>
      <c r="J15" s="47">
        <f t="shared" si="1"/>
        <v>1566</v>
      </c>
      <c r="K15" s="47">
        <f t="shared" si="1"/>
        <v>1155068</v>
      </c>
      <c r="L15" s="48" t="s">
        <v>13</v>
      </c>
      <c r="M15" s="49" t="s">
        <v>19</v>
      </c>
      <c r="N15" s="49" t="s">
        <v>75</v>
      </c>
      <c r="O15" s="76"/>
      <c r="P15" s="50">
        <f t="shared" si="2"/>
        <v>43566</v>
      </c>
      <c r="Q15" s="51">
        <v>0.13588</v>
      </c>
      <c r="R15" s="48">
        <v>0.10981</v>
      </c>
      <c r="S15" s="52">
        <f t="shared" si="3"/>
        <v>28719.754799999995</v>
      </c>
      <c r="T15" s="51">
        <v>0.13184999999999999</v>
      </c>
      <c r="U15" s="48">
        <v>0.10981</v>
      </c>
      <c r="V15" s="53">
        <f t="shared" si="4"/>
        <v>1177.5531199999996</v>
      </c>
      <c r="W15" s="54">
        <v>0.10595</v>
      </c>
      <c r="X15" s="48">
        <v>0.10981</v>
      </c>
      <c r="Y15" s="52">
        <f t="shared" si="5"/>
        <v>0</v>
      </c>
      <c r="Z15" s="51">
        <v>0.13184999999999999</v>
      </c>
      <c r="AA15" s="48">
        <v>0.10981</v>
      </c>
      <c r="AB15" s="52">
        <f t="shared" si="6"/>
        <v>0</v>
      </c>
      <c r="AC15" s="55">
        <f t="shared" si="7"/>
        <v>29897.307919999996</v>
      </c>
      <c r="AD15" s="56">
        <f t="shared" si="8"/>
        <v>737.87006028131282</v>
      </c>
    </row>
    <row r="16" spans="1:30" s="45" customFormat="1" x14ac:dyDescent="0.25">
      <c r="A16" s="46">
        <f t="shared" si="0"/>
        <v>43535</v>
      </c>
      <c r="B16" s="47">
        <v>1502</v>
      </c>
      <c r="C16" s="47">
        <v>1192632</v>
      </c>
      <c r="D16" s="47">
        <v>75</v>
      </c>
      <c r="E16" s="47">
        <v>58943</v>
      </c>
      <c r="F16" s="47">
        <v>0</v>
      </c>
      <c r="G16" s="47">
        <v>0</v>
      </c>
      <c r="H16" s="47">
        <v>0</v>
      </c>
      <c r="I16" s="47">
        <v>0</v>
      </c>
      <c r="J16" s="47">
        <f t="shared" si="1"/>
        <v>1577</v>
      </c>
      <c r="K16" s="47">
        <f t="shared" si="1"/>
        <v>1251575</v>
      </c>
      <c r="L16" s="48" t="s">
        <v>13</v>
      </c>
      <c r="M16" s="49" t="s">
        <v>19</v>
      </c>
      <c r="N16" s="49" t="s">
        <v>75</v>
      </c>
      <c r="O16" s="76"/>
      <c r="P16" s="50">
        <f t="shared" si="2"/>
        <v>43535</v>
      </c>
      <c r="Q16" s="51">
        <v>0.13588</v>
      </c>
      <c r="R16" s="48">
        <v>0.10981</v>
      </c>
      <c r="S16" s="52">
        <f t="shared" si="3"/>
        <v>31091.916239999995</v>
      </c>
      <c r="T16" s="51">
        <v>0.13184999999999999</v>
      </c>
      <c r="U16" s="48">
        <v>0.10981</v>
      </c>
      <c r="V16" s="53">
        <f t="shared" si="4"/>
        <v>1299.1037199999994</v>
      </c>
      <c r="W16" s="54">
        <v>0.11498</v>
      </c>
      <c r="X16" s="48">
        <v>0.10981</v>
      </c>
      <c r="Y16" s="52">
        <f t="shared" si="5"/>
        <v>0</v>
      </c>
      <c r="Z16" s="51">
        <v>0.11403000000000001</v>
      </c>
      <c r="AA16" s="48">
        <v>0.10981</v>
      </c>
      <c r="AB16" s="52">
        <f t="shared" si="6"/>
        <v>0</v>
      </c>
      <c r="AC16" s="55">
        <f t="shared" si="7"/>
        <v>32391.019959999994</v>
      </c>
      <c r="AD16" s="56">
        <f t="shared" si="8"/>
        <v>794.02929427430092</v>
      </c>
    </row>
    <row r="17" spans="1:30" s="45" customFormat="1" x14ac:dyDescent="0.25">
      <c r="A17" s="46">
        <f t="shared" si="0"/>
        <v>43504</v>
      </c>
      <c r="B17" s="47">
        <v>1418</v>
      </c>
      <c r="C17" s="47">
        <v>1575048</v>
      </c>
      <c r="D17" s="47">
        <v>70</v>
      </c>
      <c r="E17" s="47">
        <v>70143</v>
      </c>
      <c r="F17" s="47">
        <v>0</v>
      </c>
      <c r="G17" s="47">
        <v>0</v>
      </c>
      <c r="H17" s="47">
        <v>0</v>
      </c>
      <c r="I17" s="47">
        <v>0</v>
      </c>
      <c r="J17" s="47">
        <f t="shared" si="1"/>
        <v>1488</v>
      </c>
      <c r="K17" s="47">
        <f t="shared" si="1"/>
        <v>1645191</v>
      </c>
      <c r="L17" s="48" t="s">
        <v>13</v>
      </c>
      <c r="M17" s="49" t="s">
        <v>19</v>
      </c>
      <c r="N17" s="49" t="s">
        <v>75</v>
      </c>
      <c r="O17" s="76"/>
      <c r="P17" s="50">
        <f t="shared" si="2"/>
        <v>43504</v>
      </c>
      <c r="Q17" s="51">
        <v>0.13588</v>
      </c>
      <c r="R17" s="48">
        <v>0.10981</v>
      </c>
      <c r="S17" s="52">
        <f t="shared" si="3"/>
        <v>41061.501359999995</v>
      </c>
      <c r="T17" s="51">
        <v>0.13184999999999999</v>
      </c>
      <c r="U17" s="48">
        <v>0.10981</v>
      </c>
      <c r="V17" s="53">
        <f t="shared" si="4"/>
        <v>1545.9517199999993</v>
      </c>
      <c r="W17" s="54">
        <v>0.11498</v>
      </c>
      <c r="X17" s="48">
        <v>0.10981</v>
      </c>
      <c r="Y17" s="52">
        <f t="shared" si="5"/>
        <v>0</v>
      </c>
      <c r="Z17" s="51">
        <v>0.11403000000000001</v>
      </c>
      <c r="AA17" s="48">
        <v>0.10981</v>
      </c>
      <c r="AB17" s="52">
        <f t="shared" si="6"/>
        <v>0</v>
      </c>
      <c r="AC17" s="55">
        <f t="shared" si="7"/>
        <v>42607.453079999992</v>
      </c>
      <c r="AD17" s="56">
        <f t="shared" si="8"/>
        <v>1110.7531734837801</v>
      </c>
    </row>
    <row r="18" spans="1:30" s="45" customFormat="1" x14ac:dyDescent="0.25">
      <c r="A18" s="46">
        <f t="shared" si="0"/>
        <v>43473</v>
      </c>
      <c r="B18" s="47">
        <v>1419</v>
      </c>
      <c r="C18" s="47">
        <v>1737743</v>
      </c>
      <c r="D18" s="47">
        <v>70</v>
      </c>
      <c r="E18" s="47">
        <v>66114</v>
      </c>
      <c r="F18" s="47">
        <v>0</v>
      </c>
      <c r="G18" s="47">
        <v>0</v>
      </c>
      <c r="H18" s="47">
        <v>0</v>
      </c>
      <c r="I18" s="47">
        <v>0</v>
      </c>
      <c r="J18" s="47">
        <f t="shared" si="1"/>
        <v>1489</v>
      </c>
      <c r="K18" s="47">
        <f t="shared" si="1"/>
        <v>1803857</v>
      </c>
      <c r="L18" s="48" t="s">
        <v>13</v>
      </c>
      <c r="M18" s="49" t="s">
        <v>19</v>
      </c>
      <c r="N18" s="49" t="s">
        <v>75</v>
      </c>
      <c r="O18" s="76"/>
      <c r="P18" s="50">
        <f t="shared" si="2"/>
        <v>43473</v>
      </c>
      <c r="Q18" s="51">
        <v>0.13588</v>
      </c>
      <c r="R18" s="48">
        <v>0.10981</v>
      </c>
      <c r="S18" s="52">
        <f t="shared" si="3"/>
        <v>45302.960009999995</v>
      </c>
      <c r="T18" s="51">
        <v>0.13184999999999999</v>
      </c>
      <c r="U18" s="48">
        <v>0.10981</v>
      </c>
      <c r="V18" s="53">
        <f t="shared" si="4"/>
        <v>1457.1525599999993</v>
      </c>
      <c r="W18" s="54">
        <v>0.11498</v>
      </c>
      <c r="X18" s="48">
        <v>0.10981</v>
      </c>
      <c r="Y18" s="52">
        <f t="shared" si="5"/>
        <v>0</v>
      </c>
      <c r="Z18" s="51">
        <v>0.11403000000000001</v>
      </c>
      <c r="AA18" s="48">
        <v>0.10981</v>
      </c>
      <c r="AB18" s="52">
        <f t="shared" si="6"/>
        <v>0</v>
      </c>
      <c r="AC18" s="55">
        <f t="shared" si="7"/>
        <v>46760.112569999998</v>
      </c>
      <c r="AD18" s="56">
        <f t="shared" si="8"/>
        <v>1224.6250880902044</v>
      </c>
    </row>
    <row r="19" spans="1:30" s="45" customFormat="1" x14ac:dyDescent="0.25">
      <c r="A19" s="46">
        <f t="shared" si="0"/>
        <v>43442</v>
      </c>
      <c r="B19" s="47">
        <v>1423</v>
      </c>
      <c r="C19" s="47">
        <v>1425638</v>
      </c>
      <c r="D19" s="47">
        <v>69</v>
      </c>
      <c r="E19" s="47">
        <v>32994</v>
      </c>
      <c r="F19" s="47">
        <v>0</v>
      </c>
      <c r="G19" s="47">
        <v>0</v>
      </c>
      <c r="H19" s="47">
        <v>0</v>
      </c>
      <c r="I19" s="47">
        <v>0</v>
      </c>
      <c r="J19" s="47">
        <f t="shared" si="1"/>
        <v>1492</v>
      </c>
      <c r="K19" s="47">
        <f t="shared" si="1"/>
        <v>1458632</v>
      </c>
      <c r="L19" s="48" t="s">
        <v>13</v>
      </c>
      <c r="M19" s="49" t="s">
        <v>19</v>
      </c>
      <c r="N19" s="49" t="s">
        <v>75</v>
      </c>
      <c r="O19" s="76"/>
      <c r="P19" s="50">
        <f t="shared" si="2"/>
        <v>43442</v>
      </c>
      <c r="Q19" s="51">
        <v>0.11397</v>
      </c>
      <c r="R19" s="48">
        <v>0.10981</v>
      </c>
      <c r="S19" s="52">
        <f t="shared" si="3"/>
        <v>5930.6540799999957</v>
      </c>
      <c r="T19" s="51">
        <v>0.11403000000000001</v>
      </c>
      <c r="U19" s="48">
        <v>0.10981</v>
      </c>
      <c r="V19" s="53">
        <f t="shared" si="4"/>
        <v>139.23468000000005</v>
      </c>
      <c r="W19" s="54">
        <v>0.11498</v>
      </c>
      <c r="X19" s="48">
        <v>0.10981</v>
      </c>
      <c r="Y19" s="52">
        <f t="shared" si="5"/>
        <v>0</v>
      </c>
      <c r="Z19" s="51">
        <v>0.11403000000000001</v>
      </c>
      <c r="AA19" s="48">
        <v>0.10981</v>
      </c>
      <c r="AB19" s="52">
        <f t="shared" si="6"/>
        <v>0</v>
      </c>
      <c r="AC19" s="55">
        <f t="shared" si="7"/>
        <v>6069.8887599999962</v>
      </c>
      <c r="AD19" s="56">
        <f t="shared" si="8"/>
        <v>1001.8538299367533</v>
      </c>
    </row>
    <row r="20" spans="1:30" s="45" customFormat="1" x14ac:dyDescent="0.25">
      <c r="A20" s="46">
        <f t="shared" si="0"/>
        <v>43411</v>
      </c>
      <c r="B20" s="47">
        <v>1432</v>
      </c>
      <c r="C20" s="47">
        <v>1545274</v>
      </c>
      <c r="D20" s="47">
        <v>42</v>
      </c>
      <c r="E20" s="47">
        <v>32265</v>
      </c>
      <c r="F20" s="47">
        <v>0</v>
      </c>
      <c r="G20" s="47">
        <v>0</v>
      </c>
      <c r="H20" s="47">
        <v>0</v>
      </c>
      <c r="I20" s="47">
        <v>0</v>
      </c>
      <c r="J20" s="47">
        <f t="shared" si="1"/>
        <v>1474</v>
      </c>
      <c r="K20" s="47">
        <f t="shared" si="1"/>
        <v>1577539</v>
      </c>
      <c r="L20" s="48" t="s">
        <v>13</v>
      </c>
      <c r="M20" s="49" t="s">
        <v>19</v>
      </c>
      <c r="N20" s="49" t="s">
        <v>75</v>
      </c>
      <c r="O20" s="76"/>
      <c r="P20" s="50">
        <f t="shared" si="2"/>
        <v>43411</v>
      </c>
      <c r="Q20" s="51">
        <v>0.11397</v>
      </c>
      <c r="R20" s="48">
        <v>0.10981</v>
      </c>
      <c r="S20" s="52">
        <f t="shared" si="3"/>
        <v>6428.3398399999951</v>
      </c>
      <c r="T20" s="51">
        <v>0.11403000000000001</v>
      </c>
      <c r="U20" s="48">
        <v>0.10981</v>
      </c>
      <c r="V20" s="53">
        <f t="shared" si="4"/>
        <v>136.15830000000005</v>
      </c>
      <c r="W20" s="54">
        <v>0.11498</v>
      </c>
      <c r="X20" s="48">
        <v>0.10981</v>
      </c>
      <c r="Y20" s="52">
        <f t="shared" si="5"/>
        <v>0</v>
      </c>
      <c r="Z20" s="51">
        <v>0.11403000000000001</v>
      </c>
      <c r="AA20" s="48">
        <v>0.10981</v>
      </c>
      <c r="AB20" s="52">
        <f t="shared" si="6"/>
        <v>0</v>
      </c>
      <c r="AC20" s="55">
        <f t="shared" si="7"/>
        <v>6564.4981399999951</v>
      </c>
      <c r="AD20" s="56">
        <f t="shared" si="8"/>
        <v>1079.1019553072626</v>
      </c>
    </row>
    <row r="21" spans="1:30" s="45" customFormat="1" x14ac:dyDescent="0.25">
      <c r="A21" s="46">
        <f t="shared" si="0"/>
        <v>43380</v>
      </c>
      <c r="B21" s="47">
        <v>1442</v>
      </c>
      <c r="C21" s="47">
        <v>1315248</v>
      </c>
      <c r="D21" s="47">
        <v>42</v>
      </c>
      <c r="E21" s="47">
        <v>27309</v>
      </c>
      <c r="F21" s="47">
        <v>0</v>
      </c>
      <c r="G21" s="47">
        <v>0</v>
      </c>
      <c r="H21" s="47">
        <v>0</v>
      </c>
      <c r="I21" s="47">
        <v>0</v>
      </c>
      <c r="J21" s="47">
        <f t="shared" si="1"/>
        <v>1484</v>
      </c>
      <c r="K21" s="47">
        <f t="shared" si="1"/>
        <v>1342557</v>
      </c>
      <c r="L21" s="48" t="s">
        <v>13</v>
      </c>
      <c r="M21" s="49" t="s">
        <v>19</v>
      </c>
      <c r="N21" s="49" t="s">
        <v>75</v>
      </c>
      <c r="O21" s="76"/>
      <c r="P21" s="50">
        <f t="shared" si="2"/>
        <v>43380</v>
      </c>
      <c r="Q21" s="51">
        <v>0.11397</v>
      </c>
      <c r="R21" s="48">
        <v>0.10981</v>
      </c>
      <c r="S21" s="52">
        <f t="shared" si="3"/>
        <v>5471.431679999996</v>
      </c>
      <c r="T21" s="51">
        <v>0.11403000000000001</v>
      </c>
      <c r="U21" s="48">
        <v>0.10981</v>
      </c>
      <c r="V21" s="53">
        <f t="shared" si="4"/>
        <v>115.24398000000004</v>
      </c>
      <c r="W21" s="54">
        <v>0.11498</v>
      </c>
      <c r="X21" s="48">
        <v>0.10981</v>
      </c>
      <c r="Y21" s="52">
        <f t="shared" si="5"/>
        <v>0</v>
      </c>
      <c r="Z21" s="51">
        <v>0.11403000000000001</v>
      </c>
      <c r="AA21" s="48">
        <v>0.10981</v>
      </c>
      <c r="AB21" s="52">
        <f t="shared" si="6"/>
        <v>0</v>
      </c>
      <c r="AC21" s="55">
        <f t="shared" si="7"/>
        <v>5586.6756599999962</v>
      </c>
      <c r="AD21" s="56">
        <f t="shared" si="8"/>
        <v>912.09986130374477</v>
      </c>
    </row>
    <row r="22" spans="1:30" s="45" customFormat="1" x14ac:dyDescent="0.25">
      <c r="A22" s="46">
        <f>A23+31</f>
        <v>43349</v>
      </c>
      <c r="B22" s="47">
        <v>1455</v>
      </c>
      <c r="C22" s="47">
        <v>1471501</v>
      </c>
      <c r="D22" s="47">
        <v>42</v>
      </c>
      <c r="E22" s="47">
        <v>27536</v>
      </c>
      <c r="F22" s="47">
        <v>0</v>
      </c>
      <c r="G22" s="47">
        <v>0</v>
      </c>
      <c r="H22" s="47">
        <v>0</v>
      </c>
      <c r="I22" s="47">
        <v>0</v>
      </c>
      <c r="J22" s="47">
        <f>B22+D22+F22+H22</f>
        <v>1497</v>
      </c>
      <c r="K22" s="47">
        <f>C22+E22+G22+I22</f>
        <v>1499037</v>
      </c>
      <c r="L22" s="48" t="s">
        <v>13</v>
      </c>
      <c r="M22" s="49" t="s">
        <v>19</v>
      </c>
      <c r="N22" s="49" t="s">
        <v>75</v>
      </c>
      <c r="O22" s="76"/>
      <c r="P22" s="50">
        <f>A22</f>
        <v>43349</v>
      </c>
      <c r="Q22" s="51">
        <v>0.11397</v>
      </c>
      <c r="R22" s="48">
        <v>0.10981</v>
      </c>
      <c r="S22" s="52">
        <f>(Q22-R22)*C22</f>
        <v>6121.4441599999955</v>
      </c>
      <c r="T22" s="51">
        <v>0.11403000000000001</v>
      </c>
      <c r="U22" s="48">
        <v>0.10981</v>
      </c>
      <c r="V22" s="53">
        <f>(T22-U22)*E22</f>
        <v>116.20192000000004</v>
      </c>
      <c r="W22" s="54">
        <v>0.11498</v>
      </c>
      <c r="X22" s="48">
        <v>0.10981</v>
      </c>
      <c r="Y22" s="52">
        <f>(W22-X22)*G22</f>
        <v>0</v>
      </c>
      <c r="Z22" s="51">
        <v>0.11403000000000001</v>
      </c>
      <c r="AA22" s="48">
        <v>0.10981</v>
      </c>
      <c r="AB22" s="52">
        <f>(Z22-AA22)*I22</f>
        <v>0</v>
      </c>
      <c r="AC22" s="55">
        <f>AB22+Y22+S22+V22</f>
        <v>6237.6460799999959</v>
      </c>
      <c r="AD22" s="56">
        <f>+C22/B22</f>
        <v>1011.3408934707904</v>
      </c>
    </row>
    <row r="23" spans="1:30" s="45" customFormat="1" x14ac:dyDescent="0.25">
      <c r="A23" s="46">
        <f t="shared" ref="A23:A29" si="9">A24+31</f>
        <v>43318</v>
      </c>
      <c r="B23" s="47">
        <v>1463</v>
      </c>
      <c r="C23" s="47">
        <v>1677015</v>
      </c>
      <c r="D23" s="47">
        <v>42</v>
      </c>
      <c r="E23" s="47">
        <v>27542</v>
      </c>
      <c r="F23" s="47">
        <v>0</v>
      </c>
      <c r="G23" s="47">
        <v>0</v>
      </c>
      <c r="H23" s="47">
        <v>0</v>
      </c>
      <c r="I23" s="47">
        <v>0</v>
      </c>
      <c r="J23" s="47">
        <f t="shared" ref="J23:K30" si="10">B23+D23+F23+H23</f>
        <v>1505</v>
      </c>
      <c r="K23" s="47">
        <f t="shared" si="10"/>
        <v>1704557</v>
      </c>
      <c r="L23" s="48" t="s">
        <v>13</v>
      </c>
      <c r="M23" s="49" t="s">
        <v>19</v>
      </c>
      <c r="N23" s="49" t="s">
        <v>75</v>
      </c>
      <c r="O23" s="76"/>
      <c r="P23" s="50">
        <f t="shared" ref="P23:P30" si="11">A23</f>
        <v>43318</v>
      </c>
      <c r="Q23" s="51">
        <v>0.11397</v>
      </c>
      <c r="R23" s="48">
        <v>0.10981</v>
      </c>
      <c r="S23" s="52">
        <f t="shared" ref="S23:S24" si="12">(Q23-R23)*C23</f>
        <v>6976.382399999995</v>
      </c>
      <c r="T23" s="51">
        <v>0.11403000000000001</v>
      </c>
      <c r="U23" s="48">
        <v>0.10981</v>
      </c>
      <c r="V23" s="53">
        <f t="shared" ref="V23:V24" si="13">(T23-U23)*E23</f>
        <v>116.22724000000004</v>
      </c>
      <c r="W23" s="54">
        <v>0.11498</v>
      </c>
      <c r="X23" s="48">
        <v>0.10981</v>
      </c>
      <c r="Y23" s="52">
        <f t="shared" ref="Y23:Y24" si="14">(W23-X23)*G23</f>
        <v>0</v>
      </c>
      <c r="Z23" s="51">
        <v>0.11403000000000001</v>
      </c>
      <c r="AA23" s="48">
        <v>0.10981</v>
      </c>
      <c r="AB23" s="52">
        <f t="shared" ref="AB23:AB24" si="15">(Z23-AA23)*I23</f>
        <v>0</v>
      </c>
      <c r="AC23" s="55">
        <f t="shared" ref="AC23:AC24" si="16">AB23+Y23+S23+V23</f>
        <v>7092.6096399999951</v>
      </c>
      <c r="AD23" s="56">
        <f t="shared" ref="AD23:AD24" si="17">+C23/B23</f>
        <v>1146.285030758715</v>
      </c>
    </row>
    <row r="24" spans="1:30" s="45" customFormat="1" x14ac:dyDescent="0.25">
      <c r="A24" s="46">
        <f t="shared" si="9"/>
        <v>43287</v>
      </c>
      <c r="B24" s="47">
        <v>1464</v>
      </c>
      <c r="C24" s="47">
        <v>2078606</v>
      </c>
      <c r="D24" s="47">
        <v>42</v>
      </c>
      <c r="E24" s="47">
        <v>28874</v>
      </c>
      <c r="F24" s="47">
        <v>0</v>
      </c>
      <c r="G24" s="47">
        <v>0</v>
      </c>
      <c r="H24" s="47">
        <v>0</v>
      </c>
      <c r="I24" s="47">
        <v>0</v>
      </c>
      <c r="J24" s="47">
        <f t="shared" si="10"/>
        <v>1506</v>
      </c>
      <c r="K24" s="47">
        <f t="shared" si="10"/>
        <v>2107480</v>
      </c>
      <c r="L24" s="48" t="s">
        <v>13</v>
      </c>
      <c r="M24" s="49" t="s">
        <v>19</v>
      </c>
      <c r="N24" s="49" t="s">
        <v>75</v>
      </c>
      <c r="O24" s="76"/>
      <c r="P24" s="50">
        <f t="shared" si="11"/>
        <v>43287</v>
      </c>
      <c r="Q24" s="51">
        <v>0.11397</v>
      </c>
      <c r="R24" s="48">
        <v>0.10981</v>
      </c>
      <c r="S24" s="52">
        <f t="shared" si="12"/>
        <v>8647.0009599999939</v>
      </c>
      <c r="T24" s="51">
        <v>0.11403000000000001</v>
      </c>
      <c r="U24" s="48">
        <v>0.10981</v>
      </c>
      <c r="V24" s="53">
        <f t="shared" si="13"/>
        <v>121.84828000000005</v>
      </c>
      <c r="W24" s="54">
        <v>0.11498</v>
      </c>
      <c r="X24" s="48">
        <v>0.10981</v>
      </c>
      <c r="Y24" s="52">
        <f t="shared" si="14"/>
        <v>0</v>
      </c>
      <c r="Z24" s="51">
        <v>0.11403000000000001</v>
      </c>
      <c r="AA24" s="48">
        <v>0.10981</v>
      </c>
      <c r="AB24" s="52">
        <f t="shared" si="15"/>
        <v>0</v>
      </c>
      <c r="AC24" s="55">
        <f t="shared" si="16"/>
        <v>8768.8492399999941</v>
      </c>
      <c r="AD24" s="56">
        <f t="shared" si="17"/>
        <v>1419.8128415300546</v>
      </c>
    </row>
    <row r="25" spans="1:30" s="45" customFormat="1" x14ac:dyDescent="0.25">
      <c r="A25" s="57">
        <f t="shared" si="9"/>
        <v>43256</v>
      </c>
      <c r="B25" s="58"/>
      <c r="C25" s="58"/>
      <c r="D25" s="58"/>
      <c r="E25" s="58"/>
      <c r="F25" s="58"/>
      <c r="G25" s="58"/>
      <c r="H25" s="58"/>
      <c r="I25" s="58"/>
      <c r="J25" s="59">
        <f t="shared" si="10"/>
        <v>0</v>
      </c>
      <c r="K25" s="59">
        <f t="shared" si="10"/>
        <v>0</v>
      </c>
      <c r="L25" s="60"/>
      <c r="M25" s="61"/>
      <c r="N25" s="61"/>
      <c r="O25" s="76"/>
      <c r="P25" s="62">
        <f t="shared" si="11"/>
        <v>43256</v>
      </c>
      <c r="Q25" s="63"/>
      <c r="R25" s="64"/>
      <c r="S25" s="65"/>
      <c r="T25" s="63"/>
      <c r="U25" s="64"/>
      <c r="V25" s="66"/>
      <c r="W25" s="67"/>
      <c r="X25" s="64"/>
      <c r="Y25" s="65"/>
      <c r="Z25" s="63"/>
      <c r="AA25" s="64"/>
      <c r="AB25" s="65"/>
      <c r="AC25" s="68"/>
      <c r="AD25" s="69"/>
    </row>
    <row r="26" spans="1:30" s="45" customFormat="1" x14ac:dyDescent="0.25">
      <c r="A26" s="57">
        <f t="shared" si="9"/>
        <v>43225</v>
      </c>
      <c r="B26" s="59"/>
      <c r="C26" s="59"/>
      <c r="D26" s="59"/>
      <c r="E26" s="59"/>
      <c r="F26" s="59"/>
      <c r="G26" s="59"/>
      <c r="H26" s="59"/>
      <c r="I26" s="59"/>
      <c r="J26" s="59">
        <f t="shared" si="10"/>
        <v>0</v>
      </c>
      <c r="K26" s="59">
        <f t="shared" si="10"/>
        <v>0</v>
      </c>
      <c r="L26" s="60"/>
      <c r="M26" s="61"/>
      <c r="N26" s="61"/>
      <c r="O26" s="76"/>
      <c r="P26" s="62">
        <f t="shared" si="11"/>
        <v>43225</v>
      </c>
      <c r="Q26" s="63"/>
      <c r="R26" s="64"/>
      <c r="S26" s="65"/>
      <c r="T26" s="63"/>
      <c r="U26" s="64"/>
      <c r="V26" s="66"/>
      <c r="W26" s="67"/>
      <c r="X26" s="64"/>
      <c r="Y26" s="65"/>
      <c r="Z26" s="63"/>
      <c r="AA26" s="64"/>
      <c r="AB26" s="65"/>
      <c r="AC26" s="68"/>
      <c r="AD26" s="69"/>
    </row>
    <row r="27" spans="1:30" s="45" customFormat="1" x14ac:dyDescent="0.25">
      <c r="A27" s="57">
        <f t="shared" si="9"/>
        <v>43194</v>
      </c>
      <c r="B27" s="59"/>
      <c r="C27" s="59"/>
      <c r="D27" s="59"/>
      <c r="E27" s="59"/>
      <c r="F27" s="59"/>
      <c r="G27" s="59"/>
      <c r="H27" s="59"/>
      <c r="I27" s="59"/>
      <c r="J27" s="59">
        <f t="shared" si="10"/>
        <v>0</v>
      </c>
      <c r="K27" s="59">
        <f t="shared" si="10"/>
        <v>0</v>
      </c>
      <c r="L27" s="60"/>
      <c r="M27" s="61"/>
      <c r="N27" s="61"/>
      <c r="O27" s="76"/>
      <c r="P27" s="62">
        <f t="shared" si="11"/>
        <v>43194</v>
      </c>
      <c r="Q27" s="63"/>
      <c r="R27" s="64"/>
      <c r="S27" s="65"/>
      <c r="T27" s="63"/>
      <c r="U27" s="64"/>
      <c r="V27" s="66"/>
      <c r="W27" s="67"/>
      <c r="X27" s="64"/>
      <c r="Y27" s="65"/>
      <c r="Z27" s="63"/>
      <c r="AA27" s="64"/>
      <c r="AB27" s="65"/>
      <c r="AC27" s="68"/>
      <c r="AD27" s="69"/>
    </row>
    <row r="28" spans="1:30" s="45" customFormat="1" x14ac:dyDescent="0.25">
      <c r="A28" s="57">
        <f t="shared" si="9"/>
        <v>43163</v>
      </c>
      <c r="B28" s="59"/>
      <c r="C28" s="59"/>
      <c r="D28" s="59"/>
      <c r="E28" s="59"/>
      <c r="F28" s="59"/>
      <c r="G28" s="59"/>
      <c r="H28" s="59"/>
      <c r="I28" s="59"/>
      <c r="J28" s="59">
        <f t="shared" si="10"/>
        <v>0</v>
      </c>
      <c r="K28" s="59">
        <f t="shared" si="10"/>
        <v>0</v>
      </c>
      <c r="L28" s="60"/>
      <c r="M28" s="61"/>
      <c r="N28" s="61"/>
      <c r="O28" s="76"/>
      <c r="P28" s="62">
        <f t="shared" si="11"/>
        <v>43163</v>
      </c>
      <c r="Q28" s="63"/>
      <c r="R28" s="64"/>
      <c r="S28" s="65"/>
      <c r="T28" s="63"/>
      <c r="U28" s="64"/>
      <c r="V28" s="66"/>
      <c r="W28" s="67"/>
      <c r="X28" s="64"/>
      <c r="Y28" s="65"/>
      <c r="Z28" s="63"/>
      <c r="AA28" s="64"/>
      <c r="AB28" s="65"/>
      <c r="AC28" s="68"/>
      <c r="AD28" s="69"/>
    </row>
    <row r="29" spans="1:30" s="45" customFormat="1" x14ac:dyDescent="0.25">
      <c r="A29" s="57">
        <f t="shared" si="9"/>
        <v>43132</v>
      </c>
      <c r="B29" s="59"/>
      <c r="C29" s="59"/>
      <c r="D29" s="59"/>
      <c r="E29" s="59"/>
      <c r="F29" s="59"/>
      <c r="G29" s="59"/>
      <c r="H29" s="59"/>
      <c r="I29" s="59"/>
      <c r="J29" s="59">
        <f t="shared" si="10"/>
        <v>0</v>
      </c>
      <c r="K29" s="59">
        <f t="shared" si="10"/>
        <v>0</v>
      </c>
      <c r="L29" s="60"/>
      <c r="M29" s="61"/>
      <c r="N29" s="61"/>
      <c r="O29" s="76"/>
      <c r="P29" s="62">
        <f t="shared" si="11"/>
        <v>43132</v>
      </c>
      <c r="Q29" s="63"/>
      <c r="R29" s="64"/>
      <c r="S29" s="65"/>
      <c r="T29" s="63"/>
      <c r="U29" s="64"/>
      <c r="V29" s="66"/>
      <c r="W29" s="67"/>
      <c r="X29" s="64"/>
      <c r="Y29" s="65"/>
      <c r="Z29" s="63"/>
      <c r="AA29" s="64"/>
      <c r="AB29" s="65"/>
      <c r="AC29" s="68"/>
      <c r="AD29" s="69"/>
    </row>
    <row r="30" spans="1:30" s="45" customFormat="1" x14ac:dyDescent="0.25">
      <c r="A30" s="57">
        <v>43101</v>
      </c>
      <c r="B30" s="58"/>
      <c r="C30" s="58"/>
      <c r="D30" s="58"/>
      <c r="E30" s="58"/>
      <c r="F30" s="58"/>
      <c r="G30" s="58"/>
      <c r="H30" s="58"/>
      <c r="I30" s="58"/>
      <c r="J30" s="59">
        <f t="shared" si="10"/>
        <v>0</v>
      </c>
      <c r="K30" s="59">
        <f t="shared" si="10"/>
        <v>0</v>
      </c>
      <c r="L30" s="60"/>
      <c r="M30" s="61"/>
      <c r="N30" s="61"/>
      <c r="O30" s="76"/>
      <c r="P30" s="62">
        <f t="shared" si="11"/>
        <v>43101</v>
      </c>
      <c r="Q30" s="63"/>
      <c r="R30" s="64"/>
      <c r="S30" s="65"/>
      <c r="T30" s="63"/>
      <c r="U30" s="64"/>
      <c r="V30" s="66"/>
      <c r="W30" s="67"/>
      <c r="X30" s="64"/>
      <c r="Y30" s="65"/>
      <c r="Z30" s="63"/>
      <c r="AA30" s="64"/>
      <c r="AB30" s="65"/>
      <c r="AC30" s="68"/>
      <c r="AD30" s="69"/>
    </row>
    <row r="31" spans="1:30" x14ac:dyDescent="0.25">
      <c r="C31" s="30"/>
      <c r="D31" s="30"/>
      <c r="Q31" s="70"/>
      <c r="S31" s="71"/>
      <c r="T31" s="71"/>
      <c r="U31" s="71"/>
      <c r="V31" s="71"/>
      <c r="W31" s="71"/>
      <c r="X31" s="71"/>
      <c r="Y31" s="71"/>
      <c r="Z31" s="71"/>
      <c r="AA31" s="71"/>
      <c r="AB31" s="72"/>
    </row>
    <row r="32" spans="1:30" ht="23.25" x14ac:dyDescent="0.35">
      <c r="A32" s="119" t="s">
        <v>62</v>
      </c>
      <c r="B32" s="119"/>
      <c r="C32" s="119"/>
      <c r="D32" s="119"/>
      <c r="E32" s="119"/>
      <c r="F32" s="119"/>
      <c r="G32" s="119"/>
      <c r="H32" s="119"/>
      <c r="I32" s="119"/>
      <c r="J32" s="119"/>
      <c r="K32" s="119"/>
      <c r="L32" s="119"/>
      <c r="M32" s="119"/>
      <c r="N32" s="119"/>
      <c r="O32" s="87"/>
    </row>
    <row r="33" spans="1:15" ht="23.25" x14ac:dyDescent="0.35">
      <c r="A33" s="119" t="s">
        <v>7</v>
      </c>
      <c r="B33" s="119"/>
      <c r="C33" s="119"/>
      <c r="D33" s="119"/>
      <c r="E33" s="119"/>
      <c r="F33" s="119"/>
      <c r="G33" s="119"/>
      <c r="H33" s="119"/>
      <c r="I33" s="119"/>
      <c r="J33" s="119"/>
      <c r="K33" s="119"/>
      <c r="L33" s="119"/>
      <c r="M33" s="119"/>
      <c r="N33" s="119"/>
      <c r="O33" s="87"/>
    </row>
    <row r="34" spans="1:15" x14ac:dyDescent="0.25">
      <c r="A34" s="38"/>
      <c r="B34" s="38"/>
      <c r="C34" s="38"/>
      <c r="D34" s="38"/>
      <c r="E34" s="38"/>
      <c r="F34" s="38"/>
      <c r="H34" s="85"/>
      <c r="I34" s="121" t="s">
        <v>23</v>
      </c>
      <c r="J34" s="121"/>
      <c r="K34" s="122"/>
      <c r="L34" s="124" t="s">
        <v>15</v>
      </c>
    </row>
    <row r="35" spans="1:15" ht="45" x14ac:dyDescent="0.25">
      <c r="A35" s="40" t="s">
        <v>29</v>
      </c>
      <c r="B35" s="40" t="s">
        <v>30</v>
      </c>
      <c r="C35" s="40" t="s">
        <v>31</v>
      </c>
      <c r="D35" s="40" t="s">
        <v>0</v>
      </c>
      <c r="E35" s="40" t="s">
        <v>37</v>
      </c>
      <c r="F35" s="40" t="s">
        <v>25</v>
      </c>
      <c r="G35" s="76"/>
      <c r="H35" s="86" t="s">
        <v>29</v>
      </c>
      <c r="I35" s="41" t="s">
        <v>38</v>
      </c>
      <c r="J35" s="42" t="s">
        <v>39</v>
      </c>
      <c r="K35" s="43" t="s">
        <v>40</v>
      </c>
      <c r="L35" s="125"/>
    </row>
    <row r="36" spans="1:15" ht="15.75" customHeight="1" x14ac:dyDescent="0.25">
      <c r="A36" s="46">
        <f t="shared" ref="A36:A50" si="18">A37+31</f>
        <v>43814</v>
      </c>
      <c r="B36" s="47">
        <v>22</v>
      </c>
      <c r="C36" s="47">
        <v>29911</v>
      </c>
      <c r="D36" s="48" t="s">
        <v>13</v>
      </c>
      <c r="E36" s="49" t="s">
        <v>19</v>
      </c>
      <c r="F36" s="49" t="s">
        <v>76</v>
      </c>
      <c r="G36" s="76"/>
      <c r="H36" s="50">
        <f t="shared" ref="H36:H59" si="19">A36</f>
        <v>43814</v>
      </c>
      <c r="I36" s="51">
        <v>0.10836</v>
      </c>
      <c r="J36" s="48">
        <v>0.10879</v>
      </c>
      <c r="K36" s="52">
        <f t="shared" ref="K36:K53" si="20">(I36-J36)*C36</f>
        <v>-12.861729999999994</v>
      </c>
      <c r="L36" s="56">
        <f t="shared" ref="L36:L53" si="21">+C36/B36</f>
        <v>1359.590909090909</v>
      </c>
    </row>
    <row r="37" spans="1:15" ht="15.75" customHeight="1" x14ac:dyDescent="0.25">
      <c r="A37" s="46">
        <f t="shared" si="18"/>
        <v>43783</v>
      </c>
      <c r="B37" s="47">
        <v>22</v>
      </c>
      <c r="C37" s="47">
        <v>29331</v>
      </c>
      <c r="D37" s="48" t="s">
        <v>13</v>
      </c>
      <c r="E37" s="49" t="s">
        <v>19</v>
      </c>
      <c r="F37" s="49" t="s">
        <v>76</v>
      </c>
      <c r="G37" s="76"/>
      <c r="H37" s="50">
        <f t="shared" si="19"/>
        <v>43783</v>
      </c>
      <c r="I37" s="51">
        <v>0.10836</v>
      </c>
      <c r="J37" s="48">
        <v>0.10879</v>
      </c>
      <c r="K37" s="52">
        <f t="shared" si="20"/>
        <v>-12.612329999999995</v>
      </c>
      <c r="L37" s="56">
        <f t="shared" si="21"/>
        <v>1333.2272727272727</v>
      </c>
    </row>
    <row r="38" spans="1:15" ht="15.75" customHeight="1" x14ac:dyDescent="0.25">
      <c r="A38" s="46">
        <f t="shared" si="18"/>
        <v>43752</v>
      </c>
      <c r="B38" s="47">
        <v>22</v>
      </c>
      <c r="C38" s="47">
        <v>23901</v>
      </c>
      <c r="D38" s="48" t="s">
        <v>13</v>
      </c>
      <c r="E38" s="49" t="s">
        <v>19</v>
      </c>
      <c r="F38" s="49" t="s">
        <v>76</v>
      </c>
      <c r="G38" s="76"/>
      <c r="H38" s="50">
        <f t="shared" si="19"/>
        <v>43752</v>
      </c>
      <c r="I38" s="51">
        <v>0.10836</v>
      </c>
      <c r="J38" s="48">
        <v>0.10879</v>
      </c>
      <c r="K38" s="52">
        <f t="shared" si="20"/>
        <v>-10.277429999999995</v>
      </c>
      <c r="L38" s="56">
        <f t="shared" si="21"/>
        <v>1086.409090909091</v>
      </c>
    </row>
    <row r="39" spans="1:15" ht="15.75" customHeight="1" x14ac:dyDescent="0.25">
      <c r="A39" s="46">
        <f t="shared" si="18"/>
        <v>43721</v>
      </c>
      <c r="B39" s="47">
        <v>22</v>
      </c>
      <c r="C39" s="47">
        <v>25472</v>
      </c>
      <c r="D39" s="48" t="s">
        <v>13</v>
      </c>
      <c r="E39" s="49" t="s">
        <v>19</v>
      </c>
      <c r="F39" s="49" t="s">
        <v>76</v>
      </c>
      <c r="G39" s="76"/>
      <c r="H39" s="50">
        <f t="shared" si="19"/>
        <v>43721</v>
      </c>
      <c r="I39" s="51">
        <v>0.10836</v>
      </c>
      <c r="J39" s="48">
        <v>0.10879</v>
      </c>
      <c r="K39" s="52">
        <f t="shared" si="20"/>
        <v>-10.952959999999996</v>
      </c>
      <c r="L39" s="56">
        <f t="shared" si="21"/>
        <v>1157.8181818181818</v>
      </c>
    </row>
    <row r="40" spans="1:15" ht="15.75" customHeight="1" x14ac:dyDescent="0.25">
      <c r="A40" s="46">
        <f t="shared" si="18"/>
        <v>43690</v>
      </c>
      <c r="B40" s="47">
        <v>22</v>
      </c>
      <c r="C40" s="47">
        <v>26524</v>
      </c>
      <c r="D40" s="48" t="s">
        <v>13</v>
      </c>
      <c r="E40" s="49" t="s">
        <v>19</v>
      </c>
      <c r="F40" s="49" t="s">
        <v>76</v>
      </c>
      <c r="G40" s="76"/>
      <c r="H40" s="50">
        <f t="shared" si="19"/>
        <v>43690</v>
      </c>
      <c r="I40" s="51">
        <v>0.10836</v>
      </c>
      <c r="J40" s="48">
        <v>0.10879</v>
      </c>
      <c r="K40" s="52">
        <f t="shared" si="20"/>
        <v>-11.405319999999996</v>
      </c>
      <c r="L40" s="56">
        <f t="shared" si="21"/>
        <v>1205.6363636363637</v>
      </c>
    </row>
    <row r="41" spans="1:15" ht="15.75" customHeight="1" x14ac:dyDescent="0.25">
      <c r="A41" s="46">
        <f t="shared" si="18"/>
        <v>43659</v>
      </c>
      <c r="B41" s="47">
        <v>22</v>
      </c>
      <c r="C41" s="47">
        <v>38051</v>
      </c>
      <c r="D41" s="48" t="s">
        <v>13</v>
      </c>
      <c r="E41" s="49" t="s">
        <v>19</v>
      </c>
      <c r="F41" s="49" t="s">
        <v>76</v>
      </c>
      <c r="G41" s="76"/>
      <c r="H41" s="50">
        <f t="shared" si="19"/>
        <v>43659</v>
      </c>
      <c r="I41" s="51">
        <v>0.10836</v>
      </c>
      <c r="J41" s="48">
        <v>0.10879</v>
      </c>
      <c r="K41" s="52">
        <f t="shared" si="20"/>
        <v>-16.361929999999994</v>
      </c>
      <c r="L41" s="56">
        <f t="shared" si="21"/>
        <v>1729.590909090909</v>
      </c>
    </row>
    <row r="42" spans="1:15" ht="15.75" customHeight="1" x14ac:dyDescent="0.25">
      <c r="A42" s="46">
        <f t="shared" si="18"/>
        <v>43628</v>
      </c>
      <c r="B42" s="47">
        <v>22</v>
      </c>
      <c r="C42" s="47">
        <v>18518</v>
      </c>
      <c r="D42" s="48" t="s">
        <v>13</v>
      </c>
      <c r="E42" s="49" t="s">
        <v>19</v>
      </c>
      <c r="F42" s="49" t="s">
        <v>76</v>
      </c>
      <c r="G42" s="76"/>
      <c r="H42" s="50">
        <f t="shared" si="19"/>
        <v>43628</v>
      </c>
      <c r="I42" s="51">
        <v>0.13588</v>
      </c>
      <c r="J42" s="48">
        <v>0.10879</v>
      </c>
      <c r="K42" s="52">
        <f t="shared" si="20"/>
        <v>501.65262000000007</v>
      </c>
      <c r="L42" s="56">
        <f t="shared" si="21"/>
        <v>841.72727272727275</v>
      </c>
    </row>
    <row r="43" spans="1:15" ht="15.75" customHeight="1" x14ac:dyDescent="0.25">
      <c r="A43" s="46">
        <f t="shared" si="18"/>
        <v>43597</v>
      </c>
      <c r="B43" s="47">
        <v>22</v>
      </c>
      <c r="C43" s="47">
        <v>18074</v>
      </c>
      <c r="D43" s="48" t="s">
        <v>13</v>
      </c>
      <c r="E43" s="49" t="s">
        <v>19</v>
      </c>
      <c r="F43" s="49" t="s">
        <v>76</v>
      </c>
      <c r="G43" s="76"/>
      <c r="H43" s="50">
        <f t="shared" si="19"/>
        <v>43597</v>
      </c>
      <c r="I43" s="51">
        <v>0.13588</v>
      </c>
      <c r="J43" s="48">
        <v>0.10879</v>
      </c>
      <c r="K43" s="52">
        <f t="shared" si="20"/>
        <v>489.62466000000006</v>
      </c>
      <c r="L43" s="56">
        <f t="shared" si="21"/>
        <v>821.5454545454545</v>
      </c>
    </row>
    <row r="44" spans="1:15" ht="15.75" customHeight="1" x14ac:dyDescent="0.25">
      <c r="A44" s="46">
        <f t="shared" si="18"/>
        <v>43566</v>
      </c>
      <c r="B44" s="47">
        <v>22</v>
      </c>
      <c r="C44" s="47">
        <v>18416</v>
      </c>
      <c r="D44" s="48" t="s">
        <v>13</v>
      </c>
      <c r="E44" s="49" t="s">
        <v>19</v>
      </c>
      <c r="F44" s="49" t="s">
        <v>76</v>
      </c>
      <c r="G44" s="76"/>
      <c r="H44" s="50">
        <f t="shared" si="19"/>
        <v>43566</v>
      </c>
      <c r="I44" s="51">
        <v>0.13588</v>
      </c>
      <c r="J44" s="48">
        <v>0.10879</v>
      </c>
      <c r="K44" s="52">
        <f t="shared" si="20"/>
        <v>498.88944000000004</v>
      </c>
      <c r="L44" s="56">
        <f t="shared" si="21"/>
        <v>837.09090909090912</v>
      </c>
    </row>
    <row r="45" spans="1:15" ht="15.75" customHeight="1" x14ac:dyDescent="0.25">
      <c r="A45" s="46">
        <f t="shared" si="18"/>
        <v>43535</v>
      </c>
      <c r="B45" s="47">
        <v>21</v>
      </c>
      <c r="C45" s="47">
        <v>22192</v>
      </c>
      <c r="D45" s="48" t="s">
        <v>13</v>
      </c>
      <c r="E45" s="49" t="s">
        <v>19</v>
      </c>
      <c r="F45" s="49" t="s">
        <v>76</v>
      </c>
      <c r="G45" s="76"/>
      <c r="H45" s="50">
        <f t="shared" si="19"/>
        <v>43535</v>
      </c>
      <c r="I45" s="51">
        <v>0.13588</v>
      </c>
      <c r="J45" s="48">
        <v>0.10879</v>
      </c>
      <c r="K45" s="52">
        <f t="shared" si="20"/>
        <v>601.18128000000002</v>
      </c>
      <c r="L45" s="56">
        <f t="shared" si="21"/>
        <v>1056.7619047619048</v>
      </c>
    </row>
    <row r="46" spans="1:15" ht="15.75" customHeight="1" x14ac:dyDescent="0.25">
      <c r="A46" s="46">
        <f t="shared" si="18"/>
        <v>43504</v>
      </c>
      <c r="B46" s="47">
        <v>21</v>
      </c>
      <c r="C46" s="47">
        <v>28714</v>
      </c>
      <c r="D46" s="48" t="s">
        <v>13</v>
      </c>
      <c r="E46" s="49" t="s">
        <v>19</v>
      </c>
      <c r="F46" s="49" t="s">
        <v>76</v>
      </c>
      <c r="G46" s="76"/>
      <c r="H46" s="50">
        <f t="shared" si="19"/>
        <v>43504</v>
      </c>
      <c r="I46" s="51">
        <v>0.13588</v>
      </c>
      <c r="J46" s="48">
        <v>0.10879</v>
      </c>
      <c r="K46" s="52">
        <f t="shared" si="20"/>
        <v>777.86226000000011</v>
      </c>
      <c r="L46" s="56">
        <f t="shared" si="21"/>
        <v>1367.3333333333333</v>
      </c>
    </row>
    <row r="47" spans="1:15" ht="15.75" customHeight="1" x14ac:dyDescent="0.25">
      <c r="A47" s="46">
        <f t="shared" si="18"/>
        <v>43473</v>
      </c>
      <c r="B47" s="47">
        <v>21</v>
      </c>
      <c r="C47" s="47">
        <v>30613</v>
      </c>
      <c r="D47" s="48" t="s">
        <v>13</v>
      </c>
      <c r="E47" s="49" t="s">
        <v>19</v>
      </c>
      <c r="F47" s="49" t="s">
        <v>76</v>
      </c>
      <c r="G47" s="76"/>
      <c r="H47" s="50">
        <f t="shared" si="19"/>
        <v>43473</v>
      </c>
      <c r="I47" s="51">
        <v>0.13588</v>
      </c>
      <c r="J47" s="48">
        <v>0.10879</v>
      </c>
      <c r="K47" s="52">
        <f t="shared" si="20"/>
        <v>829.30617000000007</v>
      </c>
      <c r="L47" s="56">
        <f t="shared" si="21"/>
        <v>1457.7619047619048</v>
      </c>
    </row>
    <row r="48" spans="1:15" ht="15.75" customHeight="1" x14ac:dyDescent="0.25">
      <c r="A48" s="46">
        <f t="shared" si="18"/>
        <v>43442</v>
      </c>
      <c r="B48" s="47">
        <v>20</v>
      </c>
      <c r="C48" s="47">
        <v>22928</v>
      </c>
      <c r="D48" s="48" t="s">
        <v>13</v>
      </c>
      <c r="E48" s="49" t="s">
        <v>19</v>
      </c>
      <c r="F48" s="49" t="s">
        <v>76</v>
      </c>
      <c r="G48" s="76"/>
      <c r="H48" s="50">
        <f t="shared" si="19"/>
        <v>43442</v>
      </c>
      <c r="I48" s="51">
        <v>0.11397</v>
      </c>
      <c r="J48" s="48">
        <v>0.10879</v>
      </c>
      <c r="K48" s="52">
        <f t="shared" si="20"/>
        <v>118.76704000000009</v>
      </c>
      <c r="L48" s="56">
        <f t="shared" si="21"/>
        <v>1146.4000000000001</v>
      </c>
    </row>
    <row r="49" spans="1:28" ht="15.75" customHeight="1" x14ac:dyDescent="0.25">
      <c r="A49" s="46">
        <f t="shared" si="18"/>
        <v>43411</v>
      </c>
      <c r="B49" s="47">
        <v>19</v>
      </c>
      <c r="C49" s="47">
        <v>22496</v>
      </c>
      <c r="D49" s="48" t="s">
        <v>13</v>
      </c>
      <c r="E49" s="49" t="s">
        <v>19</v>
      </c>
      <c r="F49" s="49" t="s">
        <v>76</v>
      </c>
      <c r="G49" s="76"/>
      <c r="H49" s="50">
        <f t="shared" si="19"/>
        <v>43411</v>
      </c>
      <c r="I49" s="51">
        <v>0.11397</v>
      </c>
      <c r="J49" s="48">
        <v>0.10879</v>
      </c>
      <c r="K49" s="52">
        <f t="shared" si="20"/>
        <v>116.52928000000009</v>
      </c>
      <c r="L49" s="56">
        <f t="shared" si="21"/>
        <v>1184</v>
      </c>
    </row>
    <row r="50" spans="1:28" ht="15.75" customHeight="1" x14ac:dyDescent="0.25">
      <c r="A50" s="46">
        <f t="shared" si="18"/>
        <v>43380</v>
      </c>
      <c r="B50" s="47">
        <v>18</v>
      </c>
      <c r="C50" s="47">
        <v>20937</v>
      </c>
      <c r="D50" s="48" t="s">
        <v>13</v>
      </c>
      <c r="E50" s="49" t="s">
        <v>19</v>
      </c>
      <c r="F50" s="49" t="s">
        <v>76</v>
      </c>
      <c r="G50" s="76"/>
      <c r="H50" s="50">
        <f t="shared" si="19"/>
        <v>43380</v>
      </c>
      <c r="I50" s="51">
        <v>0.11397</v>
      </c>
      <c r="J50" s="48">
        <v>0.10879</v>
      </c>
      <c r="K50" s="52">
        <f t="shared" si="20"/>
        <v>108.45366000000008</v>
      </c>
      <c r="L50" s="56">
        <f t="shared" si="21"/>
        <v>1163.1666666666667</v>
      </c>
    </row>
    <row r="51" spans="1:28" ht="15.75" customHeight="1" x14ac:dyDescent="0.25">
      <c r="A51" s="46">
        <f>A52+31</f>
        <v>43349</v>
      </c>
      <c r="B51" s="47">
        <v>18</v>
      </c>
      <c r="C51" s="47">
        <v>20568</v>
      </c>
      <c r="D51" s="48" t="s">
        <v>13</v>
      </c>
      <c r="E51" s="49" t="s">
        <v>19</v>
      </c>
      <c r="F51" s="49" t="s">
        <v>76</v>
      </c>
      <c r="G51" s="76"/>
      <c r="H51" s="50">
        <f t="shared" si="19"/>
        <v>43349</v>
      </c>
      <c r="I51" s="51">
        <v>0.11397</v>
      </c>
      <c r="J51" s="48">
        <v>0.10879</v>
      </c>
      <c r="K51" s="52">
        <f t="shared" si="20"/>
        <v>106.54224000000008</v>
      </c>
      <c r="L51" s="56">
        <f t="shared" si="21"/>
        <v>1142.6666666666667</v>
      </c>
    </row>
    <row r="52" spans="1:28" ht="15.75" customHeight="1" x14ac:dyDescent="0.25">
      <c r="A52" s="46">
        <f t="shared" ref="A52:A58" si="22">A53+31</f>
        <v>43318</v>
      </c>
      <c r="B52" s="47">
        <v>16</v>
      </c>
      <c r="C52" s="47">
        <v>17047</v>
      </c>
      <c r="D52" s="48" t="s">
        <v>13</v>
      </c>
      <c r="E52" s="49" t="s">
        <v>19</v>
      </c>
      <c r="F52" s="49" t="s">
        <v>76</v>
      </c>
      <c r="G52" s="76"/>
      <c r="H52" s="50">
        <f t="shared" si="19"/>
        <v>43318</v>
      </c>
      <c r="I52" s="51">
        <v>0.11397</v>
      </c>
      <c r="J52" s="48">
        <v>0.10879</v>
      </c>
      <c r="K52" s="52">
        <f t="shared" si="20"/>
        <v>88.303460000000072</v>
      </c>
      <c r="L52" s="56">
        <f t="shared" si="21"/>
        <v>1065.4375</v>
      </c>
    </row>
    <row r="53" spans="1:28" ht="15.75" customHeight="1" x14ac:dyDescent="0.25">
      <c r="A53" s="46">
        <f t="shared" si="22"/>
        <v>43287</v>
      </c>
      <c r="B53" s="47">
        <v>6</v>
      </c>
      <c r="C53" s="47">
        <v>8330</v>
      </c>
      <c r="D53" s="48" t="s">
        <v>13</v>
      </c>
      <c r="E53" s="49" t="s">
        <v>19</v>
      </c>
      <c r="F53" s="49" t="s">
        <v>76</v>
      </c>
      <c r="G53" s="76"/>
      <c r="H53" s="50">
        <f t="shared" si="19"/>
        <v>43287</v>
      </c>
      <c r="I53" s="51">
        <v>0.11397</v>
      </c>
      <c r="J53" s="48">
        <v>0.10879</v>
      </c>
      <c r="K53" s="52">
        <f t="shared" si="20"/>
        <v>43.149400000000036</v>
      </c>
      <c r="L53" s="56">
        <f t="shared" si="21"/>
        <v>1388.3333333333333</v>
      </c>
    </row>
    <row r="54" spans="1:28" ht="15.75" customHeight="1" x14ac:dyDescent="0.25">
      <c r="A54" s="57">
        <f t="shared" si="22"/>
        <v>43256</v>
      </c>
      <c r="B54" s="58"/>
      <c r="C54" s="58"/>
      <c r="D54" s="60"/>
      <c r="E54" s="61"/>
      <c r="F54" s="61"/>
      <c r="G54" s="76"/>
      <c r="H54" s="62">
        <f t="shared" si="19"/>
        <v>43256</v>
      </c>
      <c r="I54" s="63"/>
      <c r="J54" s="64"/>
      <c r="K54" s="65"/>
      <c r="L54" s="69"/>
    </row>
    <row r="55" spans="1:28" ht="15.75" customHeight="1" x14ac:dyDescent="0.25">
      <c r="A55" s="57">
        <f t="shared" si="22"/>
        <v>43225</v>
      </c>
      <c r="B55" s="59"/>
      <c r="C55" s="59"/>
      <c r="D55" s="60"/>
      <c r="E55" s="61"/>
      <c r="F55" s="61"/>
      <c r="G55" s="76"/>
      <c r="H55" s="62">
        <f t="shared" si="19"/>
        <v>43225</v>
      </c>
      <c r="I55" s="63"/>
      <c r="J55" s="64"/>
      <c r="K55" s="65"/>
      <c r="L55" s="69"/>
    </row>
    <row r="56" spans="1:28" ht="15.75" customHeight="1" x14ac:dyDescent="0.25">
      <c r="A56" s="57">
        <f t="shared" si="22"/>
        <v>43194</v>
      </c>
      <c r="B56" s="59"/>
      <c r="C56" s="59"/>
      <c r="D56" s="60"/>
      <c r="E56" s="61"/>
      <c r="F56" s="61"/>
      <c r="G56" s="76"/>
      <c r="H56" s="62">
        <f t="shared" si="19"/>
        <v>43194</v>
      </c>
      <c r="I56" s="63"/>
      <c r="J56" s="64"/>
      <c r="K56" s="65"/>
      <c r="L56" s="69"/>
    </row>
    <row r="57" spans="1:28" ht="15.75" customHeight="1" x14ac:dyDescent="0.25">
      <c r="A57" s="57">
        <f t="shared" si="22"/>
        <v>43163</v>
      </c>
      <c r="B57" s="59"/>
      <c r="C57" s="59"/>
      <c r="D57" s="60"/>
      <c r="E57" s="61"/>
      <c r="F57" s="61"/>
      <c r="G57" s="76"/>
      <c r="H57" s="62">
        <f t="shared" si="19"/>
        <v>43163</v>
      </c>
      <c r="I57" s="63"/>
      <c r="J57" s="64"/>
      <c r="K57" s="65"/>
      <c r="L57" s="69"/>
    </row>
    <row r="58" spans="1:28" ht="15.75" customHeight="1" x14ac:dyDescent="0.25">
      <c r="A58" s="57">
        <f t="shared" si="22"/>
        <v>43132</v>
      </c>
      <c r="B58" s="59"/>
      <c r="C58" s="59"/>
      <c r="D58" s="60"/>
      <c r="E58" s="61"/>
      <c r="F58" s="61"/>
      <c r="G58" s="76"/>
      <c r="H58" s="62">
        <f t="shared" si="19"/>
        <v>43132</v>
      </c>
      <c r="I58" s="63"/>
      <c r="J58" s="64"/>
      <c r="K58" s="65"/>
      <c r="L58" s="69"/>
    </row>
    <row r="59" spans="1:28" ht="15.75" customHeight="1" x14ac:dyDescent="0.25">
      <c r="A59" s="57">
        <v>43101</v>
      </c>
      <c r="B59" s="58"/>
      <c r="C59" s="58"/>
      <c r="D59" s="60"/>
      <c r="E59" s="61"/>
      <c r="F59" s="61"/>
      <c r="G59" s="76"/>
      <c r="H59" s="62">
        <f t="shared" si="19"/>
        <v>43101</v>
      </c>
      <c r="I59" s="63"/>
      <c r="J59" s="64"/>
      <c r="K59" s="65"/>
      <c r="L59" s="69"/>
    </row>
    <row r="61" spans="1:28" x14ac:dyDescent="0.25">
      <c r="A61" s="73" t="s">
        <v>42</v>
      </c>
      <c r="C61" s="30"/>
      <c r="D61" s="30"/>
      <c r="Q61" s="70"/>
      <c r="S61" s="71"/>
      <c r="T61" s="71"/>
      <c r="U61" s="71"/>
      <c r="V61" s="71"/>
      <c r="W61" s="71"/>
      <c r="X61" s="71"/>
      <c r="Y61" s="71"/>
      <c r="Z61" s="71"/>
      <c r="AA61" s="71"/>
      <c r="AB61" s="72"/>
    </row>
    <row r="62" spans="1:28" x14ac:dyDescent="0.25">
      <c r="A62" s="74" t="s">
        <v>43</v>
      </c>
      <c r="B62" s="74"/>
      <c r="C62" s="74"/>
      <c r="D62" s="74"/>
      <c r="Q62" s="70"/>
      <c r="S62" s="71"/>
      <c r="T62" s="71"/>
      <c r="U62" s="71"/>
      <c r="V62" s="71"/>
      <c r="W62" s="71"/>
      <c r="X62" s="71"/>
      <c r="Y62" s="71"/>
      <c r="Z62" s="71"/>
      <c r="AA62" s="71"/>
      <c r="AB62" s="72"/>
    </row>
    <row r="63" spans="1:28" x14ac:dyDescent="0.25">
      <c r="C63" s="30"/>
      <c r="D63" s="30"/>
      <c r="Q63" s="70"/>
      <c r="S63" s="71"/>
      <c r="T63" s="71"/>
      <c r="U63" s="71"/>
      <c r="V63" s="71"/>
      <c r="W63" s="71"/>
      <c r="X63" s="71"/>
      <c r="Y63" s="71"/>
      <c r="Z63" s="71"/>
      <c r="AA63" s="71"/>
      <c r="AB63" s="72"/>
    </row>
    <row r="64" spans="1:28" x14ac:dyDescent="0.25">
      <c r="C64" s="30"/>
      <c r="D64" s="30"/>
      <c r="Q64" s="70"/>
      <c r="S64" s="71"/>
      <c r="T64" s="71"/>
      <c r="U64" s="71"/>
      <c r="V64" s="71"/>
      <c r="W64" s="71"/>
      <c r="X64" s="71"/>
      <c r="Y64" s="71"/>
      <c r="Z64" s="71"/>
      <c r="AA64" s="71"/>
      <c r="AB64" s="72"/>
    </row>
    <row r="65" spans="1:28" x14ac:dyDescent="0.25">
      <c r="C65" s="30"/>
      <c r="D65" s="30"/>
      <c r="Q65" s="70"/>
      <c r="S65" s="71"/>
      <c r="T65" s="71"/>
      <c r="U65" s="71"/>
      <c r="V65" s="71"/>
      <c r="W65" s="71"/>
      <c r="X65" s="71"/>
      <c r="Y65" s="71"/>
      <c r="Z65" s="71"/>
      <c r="AA65" s="71"/>
      <c r="AB65" s="72"/>
    </row>
    <row r="66" spans="1:28" x14ac:dyDescent="0.25">
      <c r="C66" s="30"/>
      <c r="D66" s="30"/>
      <c r="Q66" s="70"/>
      <c r="S66" s="71"/>
      <c r="T66" s="71"/>
      <c r="U66" s="71"/>
      <c r="V66" s="71"/>
      <c r="W66" s="71"/>
      <c r="X66" s="71"/>
      <c r="Y66" s="71"/>
      <c r="Z66" s="71"/>
      <c r="AA66" s="71"/>
      <c r="AB66" s="72"/>
    </row>
    <row r="67" spans="1:28" x14ac:dyDescent="0.25">
      <c r="A67" s="73" t="s">
        <v>44</v>
      </c>
    </row>
    <row r="68" spans="1:28" ht="30.75" customHeight="1" x14ac:dyDescent="0.25">
      <c r="A68" s="126" t="s">
        <v>45</v>
      </c>
      <c r="B68" s="127"/>
      <c r="C68" s="127"/>
      <c r="D68" s="127"/>
      <c r="E68" s="127"/>
      <c r="F68" s="127"/>
      <c r="G68" s="127"/>
      <c r="H68" s="127"/>
      <c r="I68" s="127"/>
    </row>
    <row r="70" spans="1:28" x14ac:dyDescent="0.25">
      <c r="A70" s="75" t="s">
        <v>47</v>
      </c>
    </row>
    <row r="72" spans="1:28" x14ac:dyDescent="0.25">
      <c r="A72" s="73" t="s">
        <v>46</v>
      </c>
      <c r="B72" s="73"/>
    </row>
    <row r="73" spans="1:28" x14ac:dyDescent="0.25">
      <c r="A73" s="128" t="s">
        <v>61</v>
      </c>
      <c r="B73" s="128"/>
      <c r="C73" s="128"/>
      <c r="D73" s="128"/>
      <c r="E73" s="128"/>
      <c r="F73" s="128"/>
      <c r="G73" s="128"/>
      <c r="H73" s="128"/>
      <c r="I73" s="128"/>
      <c r="J73" s="128"/>
      <c r="K73" s="128"/>
      <c r="L73" s="128"/>
    </row>
  </sheetData>
  <mergeCells count="17">
    <mergeCell ref="A33:N33"/>
    <mergeCell ref="I34:K34"/>
    <mergeCell ref="L34:L35"/>
    <mergeCell ref="A68:I68"/>
    <mergeCell ref="A73:L73"/>
    <mergeCell ref="A32:N32"/>
    <mergeCell ref="A1:N1"/>
    <mergeCell ref="P1:AD1"/>
    <mergeCell ref="A2:N2"/>
    <mergeCell ref="P2:AD2"/>
    <mergeCell ref="A4:N4"/>
    <mergeCell ref="P4:AD4"/>
    <mergeCell ref="Q5:S5"/>
    <mergeCell ref="T5:V5"/>
    <mergeCell ref="W5:Y5"/>
    <mergeCell ref="Z5:AB5"/>
    <mergeCell ref="AD5:AD6"/>
  </mergeCells>
  <hyperlinks>
    <hyperlink ref="A62:D62" r:id="rId1" display="Carlisle Community Choice Power Supply Program"/>
  </hyperlinks>
  <printOptions horizontalCentered="1" verticalCentered="1"/>
  <pageMargins left="0.25" right="0.25" top="0.25" bottom="0.25" header="0.05" footer="0.05"/>
  <pageSetup scale="69" fitToWidth="2" orientation="landscape" horizontalDpi="4294967293" verticalDpi="4294967293" r:id="rId2"/>
  <colBreaks count="1" manualBreakCount="1">
    <brk id="15" max="61" man="1"/>
  </col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opLeftCell="A4" workbookViewId="0">
      <selection activeCell="B22" sqref="B22"/>
    </sheetView>
  </sheetViews>
  <sheetFormatPr defaultRowHeight="15.75" x14ac:dyDescent="0.25"/>
  <cols>
    <col min="1" max="1" width="41.7109375" style="2" customWidth="1"/>
    <col min="2" max="2" width="27" style="2" bestFit="1" customWidth="1"/>
    <col min="3" max="3" width="37.140625" style="2" customWidth="1"/>
    <col min="4" max="4" width="23" style="2" bestFit="1" customWidth="1"/>
    <col min="5" max="5" width="24" style="2" bestFit="1" customWidth="1"/>
    <col min="6" max="7" width="16.140625" style="2" bestFit="1" customWidth="1"/>
    <col min="8" max="8" width="12.140625" style="2" bestFit="1" customWidth="1"/>
    <col min="9" max="9" width="11.85546875" style="2" bestFit="1" customWidth="1"/>
    <col min="10" max="10" width="14.7109375" style="2" bestFit="1" customWidth="1"/>
    <col min="11" max="11" width="10.42578125" style="2" bestFit="1" customWidth="1"/>
    <col min="12" max="12" width="12.85546875" style="2" bestFit="1" customWidth="1"/>
    <col min="13" max="13" width="9.140625" style="2"/>
    <col min="14" max="15" width="9.28515625" style="2" bestFit="1" customWidth="1"/>
    <col min="16" max="16" width="11.5703125" style="2" bestFit="1" customWidth="1"/>
    <col min="17" max="28" width="9.140625" style="2"/>
    <col min="29" max="33" width="9.28515625" style="2" bestFit="1" customWidth="1"/>
    <col min="34" max="34" width="12.7109375" style="2" bestFit="1" customWidth="1"/>
    <col min="35" max="35" width="9.42578125" style="2" bestFit="1" customWidth="1"/>
    <col min="36" max="36" width="12.85546875" style="2" bestFit="1" customWidth="1"/>
    <col min="37" max="39" width="9.28515625" style="2" bestFit="1" customWidth="1"/>
    <col min="40" max="41" width="10.42578125" style="2" bestFit="1" customWidth="1"/>
    <col min="42" max="42" width="14.5703125" style="2" bestFit="1" customWidth="1"/>
    <col min="43" max="43" width="10.42578125" style="2" bestFit="1" customWidth="1"/>
    <col min="44" max="44" width="14.5703125" style="2" bestFit="1" customWidth="1"/>
    <col min="45" max="16384" width="9.140625" style="2"/>
  </cols>
  <sheetData>
    <row r="1" spans="1:12" x14ac:dyDescent="0.25">
      <c r="A1" s="1" t="s">
        <v>55</v>
      </c>
    </row>
    <row r="2" spans="1:12" x14ac:dyDescent="0.25">
      <c r="A2" s="6" t="s">
        <v>20</v>
      </c>
      <c r="B2" s="7" t="s">
        <v>54</v>
      </c>
      <c r="C2" s="7" t="s">
        <v>53</v>
      </c>
      <c r="D2" s="2" t="s">
        <v>5</v>
      </c>
      <c r="F2" s="19"/>
      <c r="G2" s="19"/>
    </row>
    <row r="3" spans="1:12" x14ac:dyDescent="0.25">
      <c r="A3" s="22" t="str">
        <f>A12</f>
        <v>Q4'18</v>
      </c>
      <c r="B3" s="8">
        <f>B12+C12</f>
        <v>18221</v>
      </c>
      <c r="C3" s="84">
        <v>114553</v>
      </c>
      <c r="D3" s="2">
        <v>1</v>
      </c>
      <c r="F3" s="77"/>
      <c r="G3" s="77"/>
      <c r="H3" s="78"/>
      <c r="I3" s="78"/>
      <c r="J3" s="78"/>
      <c r="K3" s="77"/>
      <c r="L3" s="19"/>
    </row>
    <row r="4" spans="1:12" x14ac:dyDescent="0.25">
      <c r="A4" s="22" t="str">
        <f t="shared" ref="A4:A7" si="0">A13</f>
        <v>Q1'19</v>
      </c>
      <c r="B4" s="8">
        <f t="shared" ref="B4:B7" si="1">B13+C13</f>
        <v>121758</v>
      </c>
      <c r="C4" s="84">
        <v>225172</v>
      </c>
      <c r="D4" s="2">
        <v>2</v>
      </c>
      <c r="F4" s="77"/>
      <c r="G4" s="77"/>
      <c r="H4" s="79"/>
      <c r="I4" s="77"/>
      <c r="J4" s="77"/>
      <c r="K4" s="77"/>
      <c r="L4" s="77"/>
    </row>
    <row r="5" spans="1:12" x14ac:dyDescent="0.25">
      <c r="A5" s="22" t="str">
        <f t="shared" si="0"/>
        <v>Q2'19</v>
      </c>
      <c r="B5" s="8">
        <f t="shared" si="1"/>
        <v>91770</v>
      </c>
      <c r="C5" s="8">
        <v>169736</v>
      </c>
      <c r="D5" s="2">
        <v>3</v>
      </c>
      <c r="F5" s="77"/>
      <c r="G5" s="77"/>
      <c r="H5" s="79"/>
      <c r="I5" s="77"/>
      <c r="J5" s="77"/>
      <c r="K5" s="77"/>
      <c r="L5" s="77"/>
    </row>
    <row r="6" spans="1:12" x14ac:dyDescent="0.25">
      <c r="A6" s="22" t="str">
        <f t="shared" si="0"/>
        <v>Q3'19</v>
      </c>
      <c r="B6" s="8">
        <f t="shared" si="1"/>
        <v>-7496</v>
      </c>
      <c r="C6" s="8">
        <v>99311</v>
      </c>
      <c r="D6" s="2">
        <v>4</v>
      </c>
      <c r="F6" s="77"/>
      <c r="G6" s="77"/>
      <c r="H6" s="79"/>
      <c r="I6" s="77"/>
      <c r="J6" s="77"/>
      <c r="K6" s="77"/>
      <c r="L6" s="77"/>
    </row>
    <row r="7" spans="1:12" x14ac:dyDescent="0.25">
      <c r="A7" s="22" t="str">
        <f t="shared" si="0"/>
        <v>Q4'19</v>
      </c>
      <c r="B7" s="8">
        <f t="shared" si="1"/>
        <v>-6923</v>
      </c>
      <c r="C7" s="8">
        <v>91190</v>
      </c>
      <c r="D7" s="2">
        <v>5</v>
      </c>
      <c r="F7" s="77"/>
      <c r="G7" s="77"/>
      <c r="H7" s="79"/>
      <c r="I7" s="77"/>
      <c r="J7" s="77"/>
      <c r="K7" s="77"/>
      <c r="L7" s="77"/>
    </row>
    <row r="8" spans="1:12" x14ac:dyDescent="0.25">
      <c r="A8" s="22"/>
      <c r="B8" s="8"/>
      <c r="E8" s="77"/>
      <c r="F8" s="77"/>
      <c r="G8" s="77"/>
      <c r="H8" s="77"/>
      <c r="I8" s="77"/>
      <c r="J8" s="77"/>
      <c r="K8" s="77"/>
    </row>
    <row r="9" spans="1:12" x14ac:dyDescent="0.25">
      <c r="E9" s="77"/>
      <c r="F9" s="77"/>
      <c r="G9" s="77"/>
      <c r="H9" s="77"/>
      <c r="I9" s="77"/>
      <c r="J9" s="77"/>
      <c r="K9" s="77"/>
    </row>
    <row r="10" spans="1:12" x14ac:dyDescent="0.25">
      <c r="A10" s="1" t="s">
        <v>22</v>
      </c>
      <c r="E10" s="77"/>
      <c r="F10" s="77"/>
      <c r="G10" s="77"/>
      <c r="H10" s="77"/>
      <c r="I10" s="77"/>
      <c r="J10" s="77"/>
      <c r="K10" s="77"/>
    </row>
    <row r="11" spans="1:12" ht="27.75" customHeight="1" x14ac:dyDescent="0.25">
      <c r="A11" s="6" t="s">
        <v>20</v>
      </c>
      <c r="B11" s="9" t="s">
        <v>50</v>
      </c>
      <c r="C11" s="9" t="s">
        <v>51</v>
      </c>
      <c r="D11" s="2" t="s">
        <v>5</v>
      </c>
      <c r="E11"/>
      <c r="F11" s="77"/>
      <c r="G11" s="77"/>
      <c r="H11" s="77"/>
      <c r="I11" s="77"/>
      <c r="J11" s="89"/>
      <c r="K11" s="89"/>
    </row>
    <row r="12" spans="1:12" x14ac:dyDescent="0.25">
      <c r="A12" s="22" t="s">
        <v>57</v>
      </c>
      <c r="B12" s="8">
        <v>17830</v>
      </c>
      <c r="C12" s="8">
        <v>391</v>
      </c>
      <c r="D12" s="2">
        <v>1</v>
      </c>
      <c r="F12" s="77"/>
      <c r="G12" s="77"/>
      <c r="H12" s="89"/>
      <c r="I12" s="89"/>
      <c r="J12" s="89"/>
      <c r="K12" s="89"/>
    </row>
    <row r="13" spans="1:12" x14ac:dyDescent="0.25">
      <c r="A13" s="22" t="s">
        <v>58</v>
      </c>
      <c r="B13" s="8">
        <v>117456</v>
      </c>
      <c r="C13" s="8">
        <v>4302</v>
      </c>
      <c r="D13" s="2">
        <v>2</v>
      </c>
      <c r="F13" s="77"/>
      <c r="G13" s="77"/>
      <c r="H13" s="89"/>
      <c r="I13" s="89"/>
      <c r="J13" s="89"/>
      <c r="K13" s="89"/>
    </row>
    <row r="14" spans="1:12" x14ac:dyDescent="0.25">
      <c r="A14" s="22" t="s">
        <v>59</v>
      </c>
      <c r="B14" s="10">
        <v>88374</v>
      </c>
      <c r="C14" s="10">
        <v>3396</v>
      </c>
      <c r="D14" s="2">
        <v>3</v>
      </c>
      <c r="F14" s="77"/>
      <c r="G14" s="77"/>
      <c r="H14" s="89"/>
      <c r="I14" s="89"/>
      <c r="J14" s="89"/>
      <c r="K14" s="89"/>
    </row>
    <row r="15" spans="1:12" x14ac:dyDescent="0.25">
      <c r="A15" s="22" t="s">
        <v>64</v>
      </c>
      <c r="B15" s="10">
        <v>-6791</v>
      </c>
      <c r="C15" s="10">
        <v>-705</v>
      </c>
      <c r="D15" s="2">
        <v>4</v>
      </c>
      <c r="F15" s="77"/>
      <c r="G15" s="77"/>
      <c r="H15" s="89"/>
      <c r="I15" s="89"/>
      <c r="J15" s="89"/>
      <c r="K15" s="89"/>
    </row>
    <row r="16" spans="1:12" x14ac:dyDescent="0.25">
      <c r="A16" s="22" t="s">
        <v>70</v>
      </c>
      <c r="B16" s="10">
        <v>-6219</v>
      </c>
      <c r="C16" s="10">
        <v>-704</v>
      </c>
      <c r="D16" s="2">
        <v>5</v>
      </c>
      <c r="F16" s="77"/>
      <c r="G16" s="77"/>
      <c r="H16" s="89"/>
      <c r="I16" s="89"/>
      <c r="J16" s="89"/>
      <c r="K16" s="89"/>
    </row>
    <row r="17" spans="1:12" x14ac:dyDescent="0.25">
      <c r="A17" s="22"/>
      <c r="B17" s="8"/>
      <c r="C17" s="8"/>
      <c r="D17" s="8"/>
      <c r="E17" s="8"/>
      <c r="F17" s="77"/>
      <c r="G17" s="77"/>
      <c r="H17" s="89"/>
      <c r="I17" s="89"/>
      <c r="J17" s="89"/>
      <c r="K17" s="89"/>
    </row>
    <row r="18" spans="1:12" x14ac:dyDescent="0.25">
      <c r="F18" s="77"/>
      <c r="G18" s="77"/>
      <c r="H18" s="89"/>
      <c r="I18" s="89"/>
      <c r="J18" s="89"/>
      <c r="K18" s="89"/>
    </row>
    <row r="19" spans="1:12" x14ac:dyDescent="0.25">
      <c r="A19" s="1" t="s">
        <v>8</v>
      </c>
      <c r="B19" s="1"/>
      <c r="C19" s="1"/>
      <c r="D19" s="1"/>
      <c r="E19" s="1"/>
      <c r="F19" s="77"/>
      <c r="G19" s="77"/>
      <c r="H19" s="24"/>
      <c r="I19" s="24"/>
      <c r="J19" s="24"/>
      <c r="K19" s="24"/>
      <c r="L19" s="24"/>
    </row>
    <row r="20" spans="1:12" x14ac:dyDescent="0.25">
      <c r="A20" s="1"/>
      <c r="B20" s="1"/>
      <c r="C20" s="1"/>
      <c r="D20" s="1"/>
      <c r="E20" s="1"/>
      <c r="F20" s="24"/>
      <c r="G20" s="24"/>
      <c r="H20" s="24"/>
      <c r="I20" s="24"/>
      <c r="J20" s="24"/>
      <c r="K20" s="24"/>
      <c r="L20" s="24"/>
    </row>
    <row r="21" spans="1:12" ht="28.5" customHeight="1" x14ac:dyDescent="0.25">
      <c r="A21" s="3"/>
      <c r="B21" s="4" t="s">
        <v>1</v>
      </c>
      <c r="C21" s="23"/>
      <c r="D21" s="23"/>
      <c r="E21" s="23"/>
      <c r="F21" s="24"/>
      <c r="G21" s="24"/>
      <c r="H21" s="24"/>
      <c r="I21" s="24"/>
      <c r="J21" s="24"/>
      <c r="K21" s="24"/>
      <c r="L21" s="24"/>
    </row>
    <row r="22" spans="1:12" x14ac:dyDescent="0.25">
      <c r="A22" s="5" t="s">
        <v>2</v>
      </c>
      <c r="B22" s="27">
        <v>1428</v>
      </c>
      <c r="C22" s="80"/>
      <c r="D22" s="80"/>
      <c r="E22" s="80"/>
      <c r="F22" s="24"/>
      <c r="G22" s="24"/>
      <c r="H22" s="24"/>
      <c r="I22" s="24"/>
      <c r="J22" s="24"/>
      <c r="K22" s="24"/>
      <c r="L22" s="24"/>
    </row>
    <row r="23" spans="1:12" x14ac:dyDescent="0.25">
      <c r="A23" s="5" t="s">
        <v>3</v>
      </c>
      <c r="B23" s="27">
        <v>71</v>
      </c>
      <c r="C23" s="28"/>
      <c r="D23" s="29"/>
      <c r="E23" s="29"/>
      <c r="F23" s="24"/>
      <c r="G23" s="24"/>
      <c r="H23" s="24"/>
      <c r="I23" s="24"/>
      <c r="J23" s="24"/>
      <c r="K23" s="24"/>
      <c r="L23" s="24"/>
    </row>
    <row r="24" spans="1:12" x14ac:dyDescent="0.25">
      <c r="A24" s="5" t="s">
        <v>21</v>
      </c>
      <c r="B24" s="27">
        <v>22</v>
      </c>
      <c r="C24" s="28"/>
      <c r="D24" s="29"/>
      <c r="E24" s="29"/>
      <c r="F24" s="24"/>
      <c r="G24" s="24"/>
      <c r="H24" s="24"/>
      <c r="I24" s="24"/>
      <c r="J24" s="24"/>
      <c r="K24" s="24"/>
      <c r="L24" s="24"/>
    </row>
    <row r="25" spans="1:12" x14ac:dyDescent="0.25">
      <c r="A25" s="16" t="s">
        <v>48</v>
      </c>
      <c r="B25" s="81">
        <f>SUM(B22:B24)</f>
        <v>1521</v>
      </c>
      <c r="F25" s="24"/>
      <c r="G25" s="24"/>
      <c r="H25" s="24"/>
      <c r="I25" s="24"/>
      <c r="J25" s="24"/>
      <c r="K25" s="24"/>
      <c r="L25" s="24"/>
    </row>
    <row r="26" spans="1:12" x14ac:dyDescent="0.25">
      <c r="D26" s="2" t="str">
        <f>'Chart Data'!A25 &amp; " " &amp; TEXT('Chart Data'!B25, "#,#0")</f>
        <v>AVERAGE METERS/MONTH BY RATE CLASS: 1,521</v>
      </c>
      <c r="F26" s="24"/>
      <c r="G26" s="24"/>
      <c r="H26" s="24"/>
      <c r="I26" s="24"/>
      <c r="J26" s="24"/>
      <c r="K26" s="24"/>
      <c r="L26" s="24"/>
    </row>
    <row r="27" spans="1:12" x14ac:dyDescent="0.25">
      <c r="A27" s="1" t="s">
        <v>9</v>
      </c>
      <c r="B27" s="1"/>
      <c r="C27" s="1"/>
      <c r="D27" s="1"/>
      <c r="E27" s="18"/>
      <c r="F27" s="77"/>
      <c r="G27" s="77"/>
      <c r="H27" s="77"/>
      <c r="I27" s="77"/>
    </row>
    <row r="28" spans="1:12" x14ac:dyDescent="0.25">
      <c r="A28" s="1"/>
      <c r="B28" s="1"/>
      <c r="C28" s="1"/>
      <c r="F28" s="77"/>
      <c r="G28" s="77"/>
      <c r="H28" s="77"/>
      <c r="I28" s="77"/>
    </row>
    <row r="29" spans="1:12" ht="28.5" customHeight="1" x14ac:dyDescent="0.25">
      <c r="A29" s="3" t="s">
        <v>6</v>
      </c>
      <c r="B29" s="4" t="s">
        <v>10</v>
      </c>
      <c r="C29" s="23">
        <v>43525</v>
      </c>
      <c r="D29" s="23">
        <v>43497</v>
      </c>
      <c r="E29" s="23">
        <v>43466</v>
      </c>
      <c r="F29" s="77"/>
      <c r="G29" s="77"/>
      <c r="H29" s="77"/>
      <c r="I29" s="77"/>
    </row>
    <row r="30" spans="1:12" x14ac:dyDescent="0.25">
      <c r="A30" s="5" t="s">
        <v>2</v>
      </c>
      <c r="B30" s="12">
        <v>1429580.3333333333</v>
      </c>
      <c r="C30" s="82"/>
      <c r="D30" s="82"/>
      <c r="E30" s="82"/>
      <c r="F30" s="77"/>
      <c r="G30" s="77"/>
      <c r="H30" s="77"/>
      <c r="I30" s="77"/>
    </row>
    <row r="31" spans="1:12" x14ac:dyDescent="0.25">
      <c r="A31" s="5" t="s">
        <v>3</v>
      </c>
      <c r="B31" s="12">
        <v>56981</v>
      </c>
      <c r="C31" s="82"/>
      <c r="D31" s="82"/>
      <c r="E31" s="82"/>
      <c r="F31" s="77"/>
      <c r="G31" s="77"/>
      <c r="H31" s="77"/>
      <c r="I31" s="77"/>
    </row>
    <row r="32" spans="1:12" x14ac:dyDescent="0.25">
      <c r="A32" s="5" t="s">
        <v>21</v>
      </c>
      <c r="B32" s="12">
        <v>29911</v>
      </c>
      <c r="C32" s="83"/>
      <c r="D32" s="83"/>
      <c r="E32" s="83"/>
      <c r="F32" s="77"/>
      <c r="G32" s="77"/>
      <c r="H32" s="77"/>
      <c r="I32" s="77"/>
    </row>
    <row r="33" spans="1:9" x14ac:dyDescent="0.25">
      <c r="A33" s="16" t="s">
        <v>49</v>
      </c>
      <c r="B33" s="17">
        <f>SUM(B30:B32)</f>
        <v>1516472.3333333333</v>
      </c>
      <c r="D33" s="2" t="str">
        <f>'Chart Data'!A33&amp; " " &amp; TEXT('Chart Data'!B33, "#,#0")</f>
        <v>AVERAGE USAGE/MONTH BY RATE CLASS: 1,516,472</v>
      </c>
      <c r="F33" s="77"/>
      <c r="G33" s="77"/>
      <c r="H33" s="77"/>
      <c r="I33" s="77"/>
    </row>
    <row r="34" spans="1:9" x14ac:dyDescent="0.25">
      <c r="F34" s="77"/>
      <c r="G34" s="77"/>
      <c r="H34" s="77"/>
      <c r="I34" s="77"/>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Kenneth Labarre</cp:lastModifiedBy>
  <cp:lastPrinted>2020-03-26T19:41:08Z</cp:lastPrinted>
  <dcterms:created xsi:type="dcterms:W3CDTF">2017-12-07T16:13:29Z</dcterms:created>
  <dcterms:modified xsi:type="dcterms:W3CDTF">2020-03-27T17:05:32Z</dcterms:modified>
</cp:coreProperties>
</file>